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tellite PWSS\"/>
    </mc:Choice>
  </mc:AlternateContent>
  <xr:revisionPtr revIDLastSave="0" documentId="8_{1481EFEE-DA08-455D-9844-BEE455365248}" xr6:coauthVersionLast="47" xr6:coauthVersionMax="47" xr10:uidLastSave="{00000000-0000-0000-0000-000000000000}"/>
  <bookViews>
    <workbookView xWindow="-120" yWindow="-120" windowWidth="29040" windowHeight="15840" xr2:uid="{7A10A362-BAF9-4544-93FB-1E0ABD840109}"/>
  </bookViews>
  <sheets>
    <sheet name="Sheet1" sheetId="1" r:id="rId1"/>
  </sheets>
  <definedNames>
    <definedName name="_xlnm.Print_Area" localSheetId="0">Sheet1!$A$1:$F$32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3" i="1" s="1"/>
  <c r="C24" i="1" s="1"/>
  <c r="D24" i="1" s="1"/>
  <c r="E24" i="1" s="1"/>
  <c r="B21" i="1" l="1"/>
  <c r="C22" i="1"/>
  <c r="D22" i="1" s="1"/>
  <c r="E22" i="1" s="1"/>
  <c r="B22" i="1"/>
  <c r="C20" i="1"/>
  <c r="D20" i="1" s="1"/>
  <c r="E20" i="1" s="1"/>
  <c r="C21" i="1"/>
  <c r="D21" i="1" s="1"/>
  <c r="E21" i="1" s="1"/>
  <c r="B23" i="1"/>
  <c r="C23" i="1"/>
  <c r="D23" i="1" s="1"/>
  <c r="E23" i="1" s="1"/>
  <c r="B20" i="1"/>
  <c r="B24" i="1"/>
</calcChain>
</file>

<file path=xl/sharedStrings.xml><?xml version="1.0" encoding="utf-8"?>
<sst xmlns="http://schemas.openxmlformats.org/spreadsheetml/2006/main" count="28" uniqueCount="28">
  <si>
    <t>Satellite Poultry Waste Storage Sizing Calculation Worksheet</t>
  </si>
  <si>
    <t>Name:</t>
  </si>
  <si>
    <t>Tract:</t>
  </si>
  <si>
    <t>Total Eligible Acres</t>
  </si>
  <si>
    <t>Total Tons Needed for Farm</t>
  </si>
  <si>
    <t>Total Volume (Cubic feet)</t>
  </si>
  <si>
    <t>Flat Rate ($/SqFt)</t>
  </si>
  <si>
    <t>State Cost-Share Rate</t>
  </si>
  <si>
    <t>Design</t>
  </si>
  <si>
    <t>Calculated Length</t>
  </si>
  <si>
    <t>SqFt</t>
  </si>
  <si>
    <t>Max Cost-Share</t>
  </si>
  <si>
    <t>30' Truss</t>
  </si>
  <si>
    <t>40' Truss</t>
  </si>
  <si>
    <t>50' Truss</t>
  </si>
  <si>
    <t>60' Truss</t>
  </si>
  <si>
    <t>70' Truss</t>
  </si>
  <si>
    <t>cuft of manure/ft</t>
  </si>
  <si>
    <t>(10/2024)</t>
  </si>
  <si>
    <t>1234/5678</t>
  </si>
  <si>
    <t>User Input</t>
  </si>
  <si>
    <t>Design Length *</t>
  </si>
  <si>
    <t>Farmer MDA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</si>
  <si>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design length based on 8ft post spacing</t>
    </r>
  </si>
  <si>
    <r>
      <t xml:space="preserve">Manure Application Rate </t>
    </r>
    <r>
      <rPr>
        <b/>
        <sz val="11"/>
        <color theme="1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</si>
  <si>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maximum manure application rate of 3.0 tons per acre for row crops such as corn, soybean, </t>
    </r>
  </si>
  <si>
    <t>Applicant's Nutrient Management Plan</t>
  </si>
  <si>
    <t xml:space="preserve">or other grain crops suitable for poultry manure application as described in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</si>
</sst>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8" fontId="0" fillId="0" borderId="0" xfId="0" applyNumberFormat="1"/>
    <xf numFmtId="165" fontId="0" fillId="0" borderId="0" xfId="0" applyNumberFormat="1"/>
    <xf numFmtId="0" fontId="0" fillId="0" borderId="4" xfId="0" applyBorder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164" fontId="0" fillId="3" borderId="5" xfId="1" applyNumberFormat="1" applyFont="1" applyFill="1" applyBorder="1" applyProtection="1"/>
    <xf numFmtId="0" fontId="0" fillId="4" borderId="0" xfId="0" applyFill="1"/>
    <xf numFmtId="44" fontId="3" fillId="0" borderId="4" xfId="2" applyFont="1" applyFill="1" applyBorder="1" applyAlignment="1" applyProtection="1">
      <alignment horizontal="center"/>
    </xf>
    <xf numFmtId="44" fontId="3" fillId="0" borderId="4" xfId="2" applyFont="1" applyBorder="1" applyAlignment="1" applyProtection="1">
      <alignment horizontal="center"/>
    </xf>
    <xf numFmtId="167" fontId="0" fillId="4" borderId="4" xfId="0" applyNumberFormat="1" applyFill="1" applyBorder="1" applyProtection="1">
      <protection locked="0"/>
    </xf>
    <xf numFmtId="164" fontId="0" fillId="0" borderId="4" xfId="0" applyNumberFormat="1" applyBorder="1" applyAlignment="1">
      <alignment horizontal="center"/>
    </xf>
    <xf numFmtId="43" fontId="0" fillId="0" borderId="4" xfId="1" applyFont="1" applyFill="1" applyBorder="1" applyAlignment="1" applyProtection="1">
      <alignment horizontal="center"/>
    </xf>
    <xf numFmtId="43" fontId="0" fillId="0" borderId="4" xfId="1" applyFont="1" applyBorder="1" applyAlignment="1" applyProtection="1">
      <alignment horizontal="center"/>
    </xf>
    <xf numFmtId="164" fontId="0" fillId="3" borderId="5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A32C-21A9-4EC7-812D-AE8A8BD35CEE}">
  <sheetPr>
    <pageSetUpPr fitToPage="1"/>
  </sheetPr>
  <dimension ref="A1:L42"/>
  <sheetViews>
    <sheetView tabSelected="1" zoomScale="130" zoomScaleNormal="130" workbookViewId="0">
      <selection activeCell="D7" sqref="D7"/>
    </sheetView>
  </sheetViews>
  <sheetFormatPr defaultRowHeight="15" x14ac:dyDescent="0.25"/>
  <cols>
    <col min="1" max="1" width="12.7109375" customWidth="1"/>
    <col min="2" max="2" width="18.28515625" customWidth="1"/>
    <col min="3" max="3" width="15" bestFit="1" customWidth="1"/>
    <col min="4" max="4" width="12.85546875" bestFit="1" customWidth="1"/>
    <col min="5" max="5" width="15" bestFit="1" customWidth="1"/>
    <col min="6" max="6" width="5.85546875" customWidth="1"/>
    <col min="7" max="7" width="20.7109375" bestFit="1" customWidth="1"/>
    <col min="8" max="8" width="12.7109375" customWidth="1"/>
    <col min="9" max="9" width="11.28515625" customWidth="1"/>
    <col min="10" max="10" width="14.140625" customWidth="1"/>
    <col min="11" max="11" width="14.7109375" customWidth="1"/>
    <col min="12" max="12" width="16.42578125" customWidth="1"/>
    <col min="13" max="13" width="15.7109375" customWidth="1"/>
    <col min="14" max="14" width="28.140625" bestFit="1" customWidth="1"/>
    <col min="15" max="15" width="28.140625" customWidth="1"/>
    <col min="16" max="16" width="20.7109375" bestFit="1" customWidth="1"/>
    <col min="17" max="17" width="16.28515625" customWidth="1"/>
    <col min="18" max="18" width="12.140625" customWidth="1"/>
    <col min="19" max="19" width="19.140625" customWidth="1"/>
  </cols>
  <sheetData>
    <row r="1" spans="1:5" ht="18.75" x14ac:dyDescent="0.3">
      <c r="A1" s="21" t="s">
        <v>0</v>
      </c>
      <c r="B1" s="21"/>
      <c r="C1" s="21"/>
      <c r="D1" s="21"/>
      <c r="E1" s="21"/>
    </row>
    <row r="2" spans="1:5" x14ac:dyDescent="0.25">
      <c r="A2" s="22" t="s">
        <v>18</v>
      </c>
      <c r="B2" s="22"/>
      <c r="C2" s="22"/>
      <c r="D2" s="22"/>
      <c r="E2" s="22"/>
    </row>
    <row r="3" spans="1:5" x14ac:dyDescent="0.25">
      <c r="A3" s="1"/>
      <c r="B3" s="1"/>
      <c r="C3" s="1"/>
      <c r="D3" s="1"/>
      <c r="E3" s="1"/>
    </row>
    <row r="4" spans="1:5" x14ac:dyDescent="0.25">
      <c r="A4" s="2" t="s">
        <v>1</v>
      </c>
      <c r="B4" s="23" t="s">
        <v>22</v>
      </c>
      <c r="C4" s="24"/>
      <c r="D4" s="25"/>
      <c r="E4" s="1"/>
    </row>
    <row r="5" spans="1:5" x14ac:dyDescent="0.25">
      <c r="A5" s="2" t="s">
        <v>2</v>
      </c>
      <c r="B5" s="23" t="s">
        <v>19</v>
      </c>
      <c r="C5" s="24"/>
      <c r="D5" s="25"/>
      <c r="E5" s="1"/>
    </row>
    <row r="7" spans="1:5" x14ac:dyDescent="0.25">
      <c r="A7" t="s">
        <v>3</v>
      </c>
      <c r="D7" s="16"/>
    </row>
    <row r="9" spans="1:5" x14ac:dyDescent="0.25">
      <c r="A9" t="s">
        <v>24</v>
      </c>
      <c r="D9" s="16">
        <v>3</v>
      </c>
    </row>
    <row r="10" spans="1:5" ht="15.75" thickBot="1" x14ac:dyDescent="0.3"/>
    <row r="11" spans="1:5" ht="15.75" thickBot="1" x14ac:dyDescent="0.3">
      <c r="A11" t="s">
        <v>4</v>
      </c>
      <c r="D11" s="20">
        <f>(D9*D7/2)</f>
        <v>0</v>
      </c>
    </row>
    <row r="12" spans="1:5" ht="15.75" thickBot="1" x14ac:dyDescent="0.3"/>
    <row r="13" spans="1:5" ht="15.75" thickBot="1" x14ac:dyDescent="0.3">
      <c r="A13" t="s">
        <v>5</v>
      </c>
      <c r="D13" s="12">
        <f>D11/0.0165</f>
        <v>0</v>
      </c>
    </row>
    <row r="15" spans="1:5" x14ac:dyDescent="0.25">
      <c r="A15" t="s">
        <v>6</v>
      </c>
      <c r="D15" s="3">
        <v>9</v>
      </c>
    </row>
    <row r="16" spans="1:5" x14ac:dyDescent="0.25">
      <c r="A16" t="s">
        <v>7</v>
      </c>
      <c r="D16" s="4">
        <v>0.875</v>
      </c>
    </row>
    <row r="17" spans="1:12" x14ac:dyDescent="0.25">
      <c r="D17" s="3"/>
    </row>
    <row r="19" spans="1:12" x14ac:dyDescent="0.25">
      <c r="A19" s="8" t="s">
        <v>8</v>
      </c>
      <c r="B19" s="8" t="s">
        <v>9</v>
      </c>
      <c r="C19" s="8" t="s">
        <v>21</v>
      </c>
      <c r="D19" s="8" t="s">
        <v>10</v>
      </c>
      <c r="E19" s="8" t="s">
        <v>11</v>
      </c>
      <c r="L19" s="1" t="s">
        <v>17</v>
      </c>
    </row>
    <row r="20" spans="1:12" x14ac:dyDescent="0.25">
      <c r="A20" s="5" t="s">
        <v>12</v>
      </c>
      <c r="B20" s="17">
        <f>ROUND($D$13/L20,0)</f>
        <v>0</v>
      </c>
      <c r="C20" s="17">
        <f>MROUND($D$13/L20,8)</f>
        <v>0</v>
      </c>
      <c r="D20" s="18">
        <f>C20*30</f>
        <v>0</v>
      </c>
      <c r="E20" s="14">
        <f>IF((D20*$D$15*$D$16)&gt;150000,150000,(D20*$D$15*$D$16))</f>
        <v>0</v>
      </c>
      <c r="L20">
        <v>198</v>
      </c>
    </row>
    <row r="21" spans="1:12" x14ac:dyDescent="0.25">
      <c r="A21" s="5" t="s">
        <v>13</v>
      </c>
      <c r="B21" s="17">
        <f>ROUND($D$13/L21,0)</f>
        <v>0</v>
      </c>
      <c r="C21" s="17">
        <f>MROUND($D$13/L21,8)</f>
        <v>0</v>
      </c>
      <c r="D21" s="19">
        <f>C21*40</f>
        <v>0</v>
      </c>
      <c r="E21" s="15">
        <f>IF((D21*$D$15*$D$16)&gt;150000,150000,(D21*$D$15*$D$16))</f>
        <v>0</v>
      </c>
      <c r="L21">
        <v>268</v>
      </c>
    </row>
    <row r="22" spans="1:12" x14ac:dyDescent="0.25">
      <c r="A22" s="5" t="s">
        <v>14</v>
      </c>
      <c r="B22" s="17">
        <f>ROUND($D$13/L22,0)</f>
        <v>0</v>
      </c>
      <c r="C22" s="17">
        <f>MROUND($D$13/L22,8)</f>
        <v>0</v>
      </c>
      <c r="D22" s="19">
        <f>C22*50</f>
        <v>0</v>
      </c>
      <c r="E22" s="15">
        <f>IF((D22*$D$15*$D$16)&gt;150000,150000,(D22*$D$15*$D$16))</f>
        <v>0</v>
      </c>
      <c r="L22">
        <v>338</v>
      </c>
    </row>
    <row r="23" spans="1:12" x14ac:dyDescent="0.25">
      <c r="A23" s="5" t="s">
        <v>15</v>
      </c>
      <c r="B23" s="17">
        <f>ROUND($D$13/L23,0)</f>
        <v>0</v>
      </c>
      <c r="C23" s="17">
        <f>MROUND($D$13/L23,8)</f>
        <v>0</v>
      </c>
      <c r="D23" s="19">
        <f>C23*60</f>
        <v>0</v>
      </c>
      <c r="E23" s="15">
        <f>IF((D23*$D$15*$D$16)&gt;150000,150000,(D23*$D$15*$D$16))</f>
        <v>0</v>
      </c>
      <c r="L23">
        <v>408</v>
      </c>
    </row>
    <row r="24" spans="1:12" x14ac:dyDescent="0.25">
      <c r="A24" s="5" t="s">
        <v>16</v>
      </c>
      <c r="B24" s="17">
        <f>ROUND($D$13/L24,0)</f>
        <v>0</v>
      </c>
      <c r="C24" s="17">
        <f>MROUND($D$13/L24,8)</f>
        <v>0</v>
      </c>
      <c r="D24" s="19">
        <f>C24*70</f>
        <v>0</v>
      </c>
      <c r="E24" s="15">
        <f>IF((D24*$D$15*$D$16)&gt;150000,150000,(D24*$D$15*$D$16))</f>
        <v>0</v>
      </c>
      <c r="L24">
        <v>478</v>
      </c>
    </row>
    <row r="26" spans="1:12" x14ac:dyDescent="0.25">
      <c r="A26" t="s">
        <v>25</v>
      </c>
    </row>
    <row r="27" spans="1:12" x14ac:dyDescent="0.25">
      <c r="A27" t="s">
        <v>27</v>
      </c>
    </row>
    <row r="28" spans="1:12" x14ac:dyDescent="0.25">
      <c r="A28" t="s">
        <v>26</v>
      </c>
    </row>
    <row r="29" spans="1:12" x14ac:dyDescent="0.25">
      <c r="A29" t="s">
        <v>23</v>
      </c>
    </row>
    <row r="31" spans="1:12" x14ac:dyDescent="0.25">
      <c r="A31" s="13"/>
      <c r="B31" s="11" t="s">
        <v>20</v>
      </c>
    </row>
    <row r="32" spans="1:12" x14ac:dyDescent="0.25">
      <c r="C32" s="9"/>
      <c r="D32" s="10"/>
      <c r="E32" s="10"/>
      <c r="F32" s="10"/>
      <c r="G32" s="9"/>
      <c r="H32" s="9"/>
      <c r="I32" s="9"/>
      <c r="J32" s="9"/>
    </row>
    <row r="33" spans="3:10" x14ac:dyDescent="0.25">
      <c r="C33" s="1"/>
      <c r="D33" s="1"/>
      <c r="E33" s="1"/>
      <c r="F33" s="1"/>
      <c r="G33" s="6"/>
      <c r="H33" s="6"/>
      <c r="I33" s="7"/>
      <c r="J33" s="7"/>
    </row>
    <row r="34" spans="3:10" x14ac:dyDescent="0.25">
      <c r="C34" s="1"/>
      <c r="D34" s="1"/>
      <c r="E34" s="1"/>
      <c r="F34" s="1"/>
      <c r="G34" s="6"/>
      <c r="H34" s="6"/>
      <c r="I34" s="7"/>
      <c r="J34" s="7"/>
    </row>
    <row r="35" spans="3:10" x14ac:dyDescent="0.25">
      <c r="C35" s="1"/>
      <c r="D35" s="1"/>
      <c r="E35" s="1"/>
      <c r="F35" s="1"/>
      <c r="G35" s="6"/>
      <c r="H35" s="6"/>
      <c r="I35" s="7"/>
      <c r="J35" s="7"/>
    </row>
    <row r="36" spans="3:10" x14ac:dyDescent="0.25">
      <c r="C36" s="1"/>
      <c r="D36" s="1"/>
      <c r="E36" s="1"/>
      <c r="F36" s="1"/>
      <c r="G36" s="6"/>
      <c r="H36" s="6"/>
      <c r="I36" s="7"/>
      <c r="J36" s="7"/>
    </row>
    <row r="37" spans="3:10" x14ac:dyDescent="0.25">
      <c r="C37" s="1"/>
      <c r="D37" s="1"/>
      <c r="E37" s="1"/>
      <c r="F37" s="1"/>
      <c r="G37" s="6"/>
      <c r="H37" s="6"/>
      <c r="I37" s="7"/>
      <c r="J37" s="7"/>
    </row>
    <row r="38" spans="3:10" x14ac:dyDescent="0.25">
      <c r="C38" s="1"/>
      <c r="D38" s="1"/>
      <c r="E38" s="1"/>
      <c r="F38" s="1"/>
      <c r="G38" s="6"/>
      <c r="H38" s="6"/>
      <c r="I38" s="7"/>
      <c r="J38" s="7"/>
    </row>
    <row r="39" spans="3:10" x14ac:dyDescent="0.25">
      <c r="C39" s="1"/>
      <c r="D39" s="1"/>
      <c r="E39" s="1"/>
      <c r="F39" s="1"/>
      <c r="G39" s="6"/>
      <c r="H39" s="6"/>
      <c r="I39" s="7"/>
      <c r="J39" s="7"/>
    </row>
    <row r="40" spans="3:10" x14ac:dyDescent="0.25">
      <c r="C40" s="1"/>
      <c r="D40" s="1"/>
      <c r="E40" s="1"/>
      <c r="F40" s="1"/>
      <c r="G40" s="6"/>
      <c r="H40" s="6"/>
      <c r="I40" s="7"/>
      <c r="J40" s="7"/>
    </row>
    <row r="41" spans="3:10" x14ac:dyDescent="0.25">
      <c r="C41" s="1"/>
      <c r="D41" s="1"/>
      <c r="E41" s="1"/>
      <c r="F41" s="1"/>
      <c r="G41" s="6"/>
      <c r="H41" s="6"/>
      <c r="I41" s="7"/>
      <c r="J41" s="7"/>
    </row>
    <row r="42" spans="3:10" x14ac:dyDescent="0.25">
      <c r="C42" s="1"/>
      <c r="D42" s="1"/>
      <c r="E42" s="1"/>
      <c r="F42" s="1"/>
      <c r="G42" s="6"/>
      <c r="H42" s="6"/>
      <c r="I42" s="7"/>
      <c r="J42" s="7"/>
    </row>
  </sheetData>
  <sheetProtection algorithmName="SHA-512" hashValue="71Mk82y+VIhtqjoKzJcn2tJJrFCVyn3PqwgOoPaX9AfB+sR7UqObiXA3eWLaYKC3i942d5p8zyYELLnSRTx/wQ==" saltValue="1V7fLYKUsE8HRxfovlWh6w==" spinCount="100000" sheet="1" objects="1" scenarios="1" formatCells="0" formatColumns="0" formatRows="0"/>
  <mergeCells count="4">
    <mergeCell ref="A1:E1"/>
    <mergeCell ref="A2:E2"/>
    <mergeCell ref="B4:D4"/>
    <mergeCell ref="B5:D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83E0F9F904F448B84A486517CE51F" ma:contentTypeVersion="2" ma:contentTypeDescription="Create a new document." ma:contentTypeScope="" ma:versionID="ee3cefdaa86c72b8dbc4a315259c648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04AE89-959F-413D-A939-EE11752508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7A6CC8-F240-4148-A3D0-34A7C02EB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DA624-F5BD-45D8-8A58-99C9CC3DAE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D. Burgess</dc:creator>
  <cp:lastModifiedBy>Thomas Bagamsah</cp:lastModifiedBy>
  <cp:lastPrinted>2024-10-29T14:55:44Z</cp:lastPrinted>
  <dcterms:created xsi:type="dcterms:W3CDTF">2024-01-26T14:01:02Z</dcterms:created>
  <dcterms:modified xsi:type="dcterms:W3CDTF">2024-10-30T17:24:46Z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0x010100DF983E0F9F904F448B84A486517CE51F</vt:lpwstr>
  </property>
</Properties>
</file>