
<file path=[Content_Types].xml><?xml version="1.0" encoding="utf-8"?>
<Types xmlns="http://schemas.openxmlformats.org/package/2006/content-types">
  <Default Extension="rels" ContentType="application/vnd.openxmlformats-package.relationships+xml"/>
  <Default Extension="xml" ContentType="application/xml"/>
  <Override PartName="/xl/worksheets/sheet1.xml" ContentType="application/vnd.openxmlformats-officedocument.spreadsheetml.worksheet+xml"/>
  <Override PartName="/docProps/core.xml" ContentType="application/vnd.openxmlformats-package.core-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officeDocument/2006/relationships/officeDocument" Target="xl/workbook.xml"/><Relationship Id="rId1" Type="http://schemas.openxmlformats.org/package/2006/relationships/metadata/core-properties" Target="docProps/core.xml"/></Relationships>
</file>

<file path=xl/workbook.xml><?xml version="1.0" encoding="utf-8"?>
<workbook xmlns:r="http://schemas.openxmlformats.org/officeDocument/2006/relationships" xmlns="http://schemas.openxmlformats.org/spreadsheetml/2006/main">
  <sheets>
    <sheet sheetId="1" name="Operations" state="visible" r:id="rId1"/>
  </sheets>
</workbook>
</file>

<file path=xl/sharedStrings.xml><?xml version="1.0" encoding="utf-8"?>
<sst xmlns="http://schemas.openxmlformats.org/spreadsheetml/2006/main" count="837">
  <si>
    <t>Program</t>
  </si>
  <si>
    <t>Required</t>
  </si>
  <si>
    <t>USDA or Trade Partner Government Partner</t>
  </si>
  <si>
    <t>USDA-NOP</t>
  </si>
  <si>
    <t>Certifier Name</t>
  </si>
  <si>
    <t>More information about Accredited Certifying Agents can be found at https://www.ams.usda.gov/services/organic-certification/certifying-agents</t>
  </si>
  <si>
    <t>Maryland Department of Agriculture</t>
  </si>
  <si>
    <t>Certifier Website</t>
  </si>
  <si>
    <t>From Certifier Profile</t>
  </si>
  <si>
    <t>www.mda.maryland.gov/foodfeedquality/Pages/certified_md_organic_farms.aspx</t>
  </si>
  <si>
    <t>Certifier Email Address</t>
  </si>
  <si>
    <t>organic.certification@maryland.gov</t>
  </si>
  <si>
    <t>Operation ID</t>
  </si>
  <si>
    <t>NOP's 10-digit unique ID for operation.  First 3 numbers are Certifier ID; last 7 numbers are assigned by the Certifier.</t>
  </si>
  <si>
    <t>6780000328</t>
  </si>
  <si>
    <t>6788304473</t>
  </si>
  <si>
    <t>6780000180</t>
  </si>
  <si>
    <t>6780000325</t>
  </si>
  <si>
    <t>6783437160</t>
  </si>
  <si>
    <t>6780000107</t>
  </si>
  <si>
    <t>6780000322</t>
  </si>
  <si>
    <t>6780000007</t>
  </si>
  <si>
    <t>6780000201</t>
  </si>
  <si>
    <t>6780000261</t>
  </si>
  <si>
    <t>6786314203</t>
  </si>
  <si>
    <t>6780000045</t>
  </si>
  <si>
    <t>6780000069</t>
  </si>
  <si>
    <t>6780000231</t>
  </si>
  <si>
    <t>6780000184</t>
  </si>
  <si>
    <t>6780000033</t>
  </si>
  <si>
    <t>6780000144</t>
  </si>
  <si>
    <t>6780000056</t>
  </si>
  <si>
    <t>6780000205</t>
  </si>
  <si>
    <t>6780000034</t>
  </si>
  <si>
    <t>6780000005</t>
  </si>
  <si>
    <t>6780000206</t>
  </si>
  <si>
    <t>6780000031</t>
  </si>
  <si>
    <t>6780000191</t>
  </si>
  <si>
    <t>6780000200</t>
  </si>
  <si>
    <t>6780000138</t>
  </si>
  <si>
    <t>6787594809</t>
  </si>
  <si>
    <t>6780000044</t>
  </si>
  <si>
    <t>6780000082</t>
  </si>
  <si>
    <t>6780000080</t>
  </si>
  <si>
    <t>6780000015</t>
  </si>
  <si>
    <t>6780000220</t>
  </si>
  <si>
    <t>6780000259</t>
  </si>
  <si>
    <t>6780000099</t>
  </si>
  <si>
    <t>6780000219</t>
  </si>
  <si>
    <t>6780000145</t>
  </si>
  <si>
    <t>6780000293</t>
  </si>
  <si>
    <t>6780000083</t>
  </si>
  <si>
    <t>6780000030</t>
  </si>
  <si>
    <t>6780000250</t>
  </si>
  <si>
    <t>6780000006</t>
  </si>
  <si>
    <t>6780000150</t>
  </si>
  <si>
    <t>6780000279</t>
  </si>
  <si>
    <t>6780000271</t>
  </si>
  <si>
    <t>6780000195</t>
  </si>
  <si>
    <t>6780000245</t>
  </si>
  <si>
    <t>6780000009</t>
  </si>
  <si>
    <t>6780000207</t>
  </si>
  <si>
    <t>6780000230</t>
  </si>
  <si>
    <t>6782968743</t>
  </si>
  <si>
    <t>6780000258</t>
  </si>
  <si>
    <t>6780000104</t>
  </si>
  <si>
    <t>6780000094</t>
  </si>
  <si>
    <t>6780000032</t>
  </si>
  <si>
    <t>6780000020</t>
  </si>
  <si>
    <t>6780000192</t>
  </si>
  <si>
    <t>6780000025</t>
  </si>
  <si>
    <t>Operation Name</t>
  </si>
  <si>
    <t>Operation's business name</t>
  </si>
  <si>
    <t>A Healing Leaf dba Freshtable Gardens</t>
  </si>
  <si>
    <t>Acknowledge Farms LLC</t>
  </si>
  <si>
    <t>Bellevale Farms</t>
  </si>
  <si>
    <t>Beltsville Facility, Central Maryland Research and Education Center, University of Maryland</t>
  </si>
  <si>
    <t>Beyla Farm</t>
  </si>
  <si>
    <t>Bluestem Farms LLC</t>
  </si>
  <si>
    <t>Bold Love Farm</t>
  </si>
  <si>
    <t>Calvert's Gift Farm</t>
  </si>
  <si>
    <t>Castle Henry Farm</t>
  </si>
  <si>
    <t>Chad McCuller</t>
  </si>
  <si>
    <t>Chesterville Bridge Farm LLC</t>
  </si>
  <si>
    <t>Clagett Farm</t>
  </si>
  <si>
    <t>Cottingham Farm LLC</t>
  </si>
  <si>
    <t>Creek Bend Dairy Farm</t>
  </si>
  <si>
    <t>Cutfresh Organics, LLC</t>
  </si>
  <si>
    <t>Deep Creek Farm</t>
  </si>
  <si>
    <t>Eight Bells</t>
  </si>
  <si>
    <t>Even' Star Organic Farm</t>
  </si>
  <si>
    <t>Flying Plow Farm</t>
  </si>
  <si>
    <t>Fox Haven Organic Farm</t>
  </si>
  <si>
    <t>Gramercy LLC DBA Koinonia Farm</t>
  </si>
  <si>
    <t>Green Acres Farmstead LLC</t>
  </si>
  <si>
    <t>Harding's Wild Mountain Herbs</t>
  </si>
  <si>
    <t>Hillcrest Nursery</t>
  </si>
  <si>
    <t>Holterholm Farms</t>
  </si>
  <si>
    <t>House In The Woods Farm</t>
  </si>
  <si>
    <t>Hybridoma Organic Fruit Farm</t>
  </si>
  <si>
    <t>Inverness Farm</t>
  </si>
  <si>
    <t>Ivan Kinsinger</t>
  </si>
  <si>
    <t>Land's End Farm</t>
  </si>
  <si>
    <t>Lovell Grass Fed Cattle Co., LLC</t>
  </si>
  <si>
    <t>Marsh Point Farm</t>
  </si>
  <si>
    <t>Marsh Point Partnership</t>
  </si>
  <si>
    <t>Mason's Heritage Inc.</t>
  </si>
  <si>
    <t>Meadow View Angus Farm</t>
  </si>
  <si>
    <t>Miolea Organic Farm</t>
  </si>
  <si>
    <t>Moon Valley Farm, Inc.</t>
  </si>
  <si>
    <t>Nev-R-Dun Farm</t>
  </si>
  <si>
    <t>Nick's Organic Farm, LLC</t>
  </si>
  <si>
    <t>Oak Spring Farm</t>
  </si>
  <si>
    <t>One Straw Farm</t>
  </si>
  <si>
    <t>Peace Hollow Farm</t>
  </si>
  <si>
    <t>Pearlstone Center</t>
  </si>
  <si>
    <t>Potomac Sprout Company</t>
  </si>
  <si>
    <t>Pucks Glen Farm</t>
  </si>
  <si>
    <t>Raemelton Farm</t>
  </si>
  <si>
    <t>Red Wiggler Community Farm</t>
  </si>
  <si>
    <t>Riverstone Farm</t>
  </si>
  <si>
    <t>Salem View Farms</t>
  </si>
  <si>
    <t>Star Bright Farm LLC</t>
  </si>
  <si>
    <t>Sunset View Acres</t>
  </si>
  <si>
    <t>Terra Farm</t>
  </si>
  <si>
    <t>The Farm At Our House</t>
  </si>
  <si>
    <t>University Of Maryland Eastern Shore</t>
  </si>
  <si>
    <t>Wallin Farm, LLC</t>
  </si>
  <si>
    <t>Weststar Farm</t>
  </si>
  <si>
    <t>Willow Oaks/Country Pleasures Farm</t>
  </si>
  <si>
    <t>Other/Former Names</t>
  </si>
  <si>
    <t xml:space="preserve">Optional </t>
  </si>
  <si>
    <t>Other names that the operation is doing or has done business as</t>
  </si>
  <si>
    <t/>
  </si>
  <si>
    <t>Koinonia Farm</t>
  </si>
  <si>
    <t>Hardings Ginseng Farm, Inc.</t>
  </si>
  <si>
    <t>Land's End LLC</t>
  </si>
  <si>
    <t>4M's Farm LLC</t>
  </si>
  <si>
    <t>Wallin Organic Farm</t>
  </si>
  <si>
    <t>Willow Oaks Craft Cider</t>
  </si>
  <si>
    <t>Client ID</t>
  </si>
  <si>
    <t>Optional</t>
  </si>
  <si>
    <t xml:space="preserve">Client ID issued by certifier. This can be any identifier that the Certifier uses to identify the operation. No constraints on format. </t>
  </si>
  <si>
    <t>328</t>
  </si>
  <si>
    <t>316</t>
  </si>
  <si>
    <t>180</t>
  </si>
  <si>
    <t>325</t>
  </si>
  <si>
    <t>311</t>
  </si>
  <si>
    <t>107</t>
  </si>
  <si>
    <t>322</t>
  </si>
  <si>
    <t>007</t>
  </si>
  <si>
    <t>201</t>
  </si>
  <si>
    <t>261</t>
  </si>
  <si>
    <t>315</t>
  </si>
  <si>
    <t>045</t>
  </si>
  <si>
    <t>069</t>
  </si>
  <si>
    <t>231</t>
  </si>
  <si>
    <t>184</t>
  </si>
  <si>
    <t>033</t>
  </si>
  <si>
    <t>144</t>
  </si>
  <si>
    <t>056</t>
  </si>
  <si>
    <t>205</t>
  </si>
  <si>
    <t>034</t>
  </si>
  <si>
    <t>005</t>
  </si>
  <si>
    <t>206</t>
  </si>
  <si>
    <t>031</t>
  </si>
  <si>
    <t>191</t>
  </si>
  <si>
    <t>200</t>
  </si>
  <si>
    <t>138</t>
  </si>
  <si>
    <t>193</t>
  </si>
  <si>
    <t>044</t>
  </si>
  <si>
    <t>082</t>
  </si>
  <si>
    <t>080</t>
  </si>
  <si>
    <t>015</t>
  </si>
  <si>
    <t>220</t>
  </si>
  <si>
    <t>259</t>
  </si>
  <si>
    <t>099</t>
  </si>
  <si>
    <t>219</t>
  </si>
  <si>
    <t>145</t>
  </si>
  <si>
    <t>293</t>
  </si>
  <si>
    <t>083</t>
  </si>
  <si>
    <t>030</t>
  </si>
  <si>
    <t>250</t>
  </si>
  <si>
    <t>006</t>
  </si>
  <si>
    <t>150</t>
  </si>
  <si>
    <t>279</t>
  </si>
  <si>
    <t>271</t>
  </si>
  <si>
    <t>195</t>
  </si>
  <si>
    <t>245</t>
  </si>
  <si>
    <t>009</t>
  </si>
  <si>
    <t>207</t>
  </si>
  <si>
    <t>230</t>
  </si>
  <si>
    <t>314</t>
  </si>
  <si>
    <t>258</t>
  </si>
  <si>
    <t>104</t>
  </si>
  <si>
    <t>094</t>
  </si>
  <si>
    <t>032</t>
  </si>
  <si>
    <t>020</t>
  </si>
  <si>
    <t>192</t>
  </si>
  <si>
    <t>025</t>
  </si>
  <si>
    <t>Contact First Name</t>
  </si>
  <si>
    <t>Vicky</t>
  </si>
  <si>
    <t>Stefanie</t>
  </si>
  <si>
    <t>Matt</t>
  </si>
  <si>
    <t>Kevin</t>
  </si>
  <si>
    <t>Benjamin And Kayla</t>
  </si>
  <si>
    <t>L. Evan</t>
  </si>
  <si>
    <t>Kimberly</t>
  </si>
  <si>
    <t>John And Rebecca</t>
  </si>
  <si>
    <t>Robert C.</t>
  </si>
  <si>
    <t>Chad</t>
  </si>
  <si>
    <t>Marshal</t>
  </si>
  <si>
    <t>Jared</t>
  </si>
  <si>
    <t>Cleo</t>
  </si>
  <si>
    <t>Harry</t>
  </si>
  <si>
    <t>Aaron</t>
  </si>
  <si>
    <t>Dan</t>
  </si>
  <si>
    <t>Greta</t>
  </si>
  <si>
    <t>Brett</t>
  </si>
  <si>
    <t>Sarah</t>
  </si>
  <si>
    <t>Dick</t>
  </si>
  <si>
    <t>Raina</t>
  </si>
  <si>
    <t>Curvin</t>
  </si>
  <si>
    <t>Larry</t>
  </si>
  <si>
    <t>Steve</t>
  </si>
  <si>
    <t>Ronald W. &amp; Kathy M.</t>
  </si>
  <si>
    <t>Philip S.</t>
  </si>
  <si>
    <t>Eva &amp; Robert</t>
  </si>
  <si>
    <t>James</t>
  </si>
  <si>
    <t>Ivan</t>
  </si>
  <si>
    <t>Vinton</t>
  </si>
  <si>
    <t>John C.</t>
  </si>
  <si>
    <t>Gary</t>
  </si>
  <si>
    <t>Peter</t>
  </si>
  <si>
    <t>William I.</t>
  </si>
  <si>
    <t>Charlie</t>
  </si>
  <si>
    <t>Carolyn &amp; Brian</t>
  </si>
  <si>
    <t>Emma</t>
  </si>
  <si>
    <t>Thomas</t>
  </si>
  <si>
    <t>Nicholas</t>
  </si>
  <si>
    <t>Lisa</t>
  </si>
  <si>
    <t>Joan</t>
  </si>
  <si>
    <t>Myron</t>
  </si>
  <si>
    <t>Lindsay</t>
  </si>
  <si>
    <t>Christopher</t>
  </si>
  <si>
    <t>Dr. Frank</t>
  </si>
  <si>
    <t>Melissa</t>
  </si>
  <si>
    <t>Earl</t>
  </si>
  <si>
    <t>Kenlin</t>
  </si>
  <si>
    <t>Elam</t>
  </si>
  <si>
    <t>Mary</t>
  </si>
  <si>
    <t>Marc</t>
  </si>
  <si>
    <t>Corrie</t>
  </si>
  <si>
    <t>Paul</t>
  </si>
  <si>
    <t>William</t>
  </si>
  <si>
    <t>Eric</t>
  </si>
  <si>
    <t>Contact Last Name</t>
  </si>
  <si>
    <t>Orem</t>
  </si>
  <si>
    <t>Reiser</t>
  </si>
  <si>
    <t>Prigel</t>
  </si>
  <si>
    <t>Conover</t>
  </si>
  <si>
    <t>Dilworth</t>
  </si>
  <si>
    <t>Miles</t>
  </si>
  <si>
    <t>Anderson</t>
  </si>
  <si>
    <t>Gurley</t>
  </si>
  <si>
    <t>Harrington Jr.</t>
  </si>
  <si>
    <t>Mcculler</t>
  </si>
  <si>
    <t>Cahall</t>
  </si>
  <si>
    <t>Planz</t>
  </si>
  <si>
    <t>Braver</t>
  </si>
  <si>
    <t>Strite</t>
  </si>
  <si>
    <t>Cooper</t>
  </si>
  <si>
    <t>Delp</t>
  </si>
  <si>
    <t>Boylston</t>
  </si>
  <si>
    <t>Grohsgal</t>
  </si>
  <si>
    <t>Rider</t>
  </si>
  <si>
    <t>Bittner</t>
  </si>
  <si>
    <t>Gover</t>
  </si>
  <si>
    <t>Eby</t>
  </si>
  <si>
    <t>Harding</t>
  </si>
  <si>
    <t>Hershfeld</t>
  </si>
  <si>
    <t>Holter</t>
  </si>
  <si>
    <t>Freedman</t>
  </si>
  <si>
    <t>Hamilton</t>
  </si>
  <si>
    <t>Evans</t>
  </si>
  <si>
    <t>Kinsinger</t>
  </si>
  <si>
    <t>Lawrence III</t>
  </si>
  <si>
    <t>Lovell Jr.</t>
  </si>
  <si>
    <t>Miller</t>
  </si>
  <si>
    <t>Leager</t>
  </si>
  <si>
    <t>Mason Jr.</t>
  </si>
  <si>
    <t>Eklund</t>
  </si>
  <si>
    <t>Biggins</t>
  </si>
  <si>
    <t>Jagoz</t>
  </si>
  <si>
    <t>Reinhardt</t>
  </si>
  <si>
    <t>Maravell</t>
  </si>
  <si>
    <t>Duff</t>
  </si>
  <si>
    <t>Norman</t>
  </si>
  <si>
    <t>Martin</t>
  </si>
  <si>
    <t>Crisler</t>
  </si>
  <si>
    <t>Yu</t>
  </si>
  <si>
    <t>Lewis</t>
  </si>
  <si>
    <t>Black</t>
  </si>
  <si>
    <t>McLearen</t>
  </si>
  <si>
    <t>Bell</t>
  </si>
  <si>
    <t>Elmore</t>
  </si>
  <si>
    <t>Phipps</t>
  </si>
  <si>
    <t>Grossman</t>
  </si>
  <si>
    <t>Cotton</t>
  </si>
  <si>
    <t>Drummond</t>
  </si>
  <si>
    <t>Moore</t>
  </si>
  <si>
    <t>Rice</t>
  </si>
  <si>
    <t>Operation Certification Status</t>
  </si>
  <si>
    <t>Certified/ Surrendered/ Suspended/ Revoked</t>
  </si>
  <si>
    <t>Certified</t>
  </si>
  <si>
    <t>Effective Date of Operation Status</t>
  </si>
  <si>
    <t>Date the selected Operation Certification Status became effective. MM/DD/YYYY</t>
  </si>
  <si>
    <t>NOP Anniversary Date</t>
  </si>
  <si>
    <t>Date of annual update for certificate, at operation level. May include renewal, inspection, or verification.        MM/DD/YYYY</t>
  </si>
  <si>
    <t>CROPS Scope Certification Status</t>
  </si>
  <si>
    <t>Certified/ Surrendered/ Suspended</t>
  </si>
  <si>
    <t>Effective Date of CROPS Status</t>
  </si>
  <si>
    <t>MM/DD/YYYY</t>
  </si>
  <si>
    <t>Certified Products Under CROPS Scope</t>
  </si>
  <si>
    <t>Category: Item Name/Other Item (Item Variety)</t>
  </si>
  <si>
    <t>Other: Mixed vegetables (callaloo, hibiscus, kale, squash, zucchini)</t>
  </si>
  <si>
    <t>Field/Forageable: Hemp</t>
  </si>
  <si>
    <t>Field/Forageable: Pasture</t>
  </si>
  <si>
    <t>Field/Forageable: Soybeans</t>
  </si>
  <si>
    <t>Field/Forageable: Corn, Soybeans, Wheat</t>
  </si>
  <si>
    <t>Field/Forageable: Alfalfa, Corn, Soybeans</t>
  </si>
  <si>
    <t>Herbs/Spices: mixed herbs (basil, cilantro, mint, oregano, rosemary, sage, tarragon, thai basil, thyme,); Other: mixed fruits/berries (apple, aronia, asian pear, blackberry, blueberry, bush cherry, cherry, currants, elderberries, false indigo, fig, grape, hardy kiwi, honeyberry, jostaberry, jujube, mulberry, pawpaw, peach, pear, persimmon, plum, raspberry, serviceberry, southern bayberry, strawberry), mixed nuts/tree products (bristly locust, smooth alder, butternut, chinese chestnut, pecan, hazelnut), mixed vegetables (artichokes, arugula, asian greens, asparagus, beets, broccoli, broccolini, bush beans, cabbage, carrot, cauliflower, celery, cucumber, eggplant, fennel, garlic, green onions, kale, leeks, lettuce, mustard greens, onion, peas, peppers, potato, radish, shallots, soybeans, spinach, summer squash, sweet potato, tat soi, tomatillo, tomato, winters quash, zucchini)</t>
  </si>
  <si>
    <t>Fungi: Mushrooms; Nursery/Starts/Flowers/Trees: annual transplants; Fruit - Berries: Blackberries, Blueberries, Strawberries; Field/Forageable: Pasture; Other: vegetables (asparagus, beans, beets, bok choy, broccoli, brussel sprouts, carrots, celery, cucumbers, eggplant, fava beans, ginger, kale, lettuce, mixed greens, okra, peas, peppers, potatoes, radishes, rhubarb, squash, sweet potatoes, tomatoes)</t>
  </si>
  <si>
    <t>Field/Forageable: Hay, Pasture</t>
  </si>
  <si>
    <t>Field/Forageable: Corn, Hay (Alfalfa/Clover/Grass), Oats, Pasture, Peas, Wheat</t>
  </si>
  <si>
    <t>Field/Forageable: Corn, Soybeans</t>
  </si>
  <si>
    <t>Nursery/Starts/Flowers/Trees: Flowers; Herbs/Spices: Herbs (basil, cilantro, dill, parsley, thai basil, oregano, rosemary, thyme); Fruit - Berries: Strawberries; Other: Mixed Vegetables (asparagus, beans, beets, bok choi, cabbage, carrots, celery, chard, collards, cucumbers, eggplant, fennel, garlic, ginger, ground cherries, kale, kohlrabi, lettuce, melons, okra, onions, pea shoots, peppers, potatoes, radishes, salad greens, spinach, summer squash, sweet potatoes, tomatillo, tomatoes, turnips, winter squash)</t>
  </si>
  <si>
    <t>Nursery/Starts/Flowers/Trees: Edible Flowers (alpha calendula, nasturtium); Field/Forageable: Pasture; Other: Mixed Fruits and Nuts (apple, asian pear, butternut, cherry, chestnut, figs, hazelnut, hickory, loquat, mulberry, olive, paw paw, pear, pecan, plum, pomegranate, raspberry, rhubarb, strawberries), Mixed Herbs (basil, bay leaf, catnip, chives, cilantro, dill, ginger, hyssoop, mint, oregano, parsley, rosemary, sage, stevia, thyme, turmeric), Mixed Vegetables (artichokes, arugula, asian greens, asparagus, beets, broccoli, broccoli raab, brussels sprouts, bush beans, cabbage, cardoon, carrots, cauliflower, celery, chard, chinese cabbage, collards, cucumber, eggplant, fennel, garlic, jerusalem artichokes, kale, kohlrabi, leeks, lettuce, lima beans, mustard greens, okra, onion, parsnip, peas, peppers, pole beans, potatoes, pumpkin, raddichio, radish, rutabaga, scallion, spinach, summer squash, sunflowers, sweet corn, sweet potatoes, tomatoes, turnips, watercress, watermelon, winter squash)</t>
  </si>
  <si>
    <t>Field/Forageable: Barley (grain and straw), Hay (dry hay and baleage (grass, grass-legume mix, sudangrass)), Pasture</t>
  </si>
  <si>
    <t>Seed/Pod Vegetables: Beans (dry beans, green beans); Field/Forageable: Barley, Buckwheat, Corn, Emmer, Oats, Rye, Sorghum, Soybeans, Spelt, Wheat (hard red wheat, soft red wheat, hard white wheat)</t>
  </si>
  <si>
    <t>Field/Forageable: Corn, Hay, Pasture, Wheat (Grain and straw)</t>
  </si>
  <si>
    <t>Fungi: Mushrooms (Shiitake); Nursery/Starts/Flowers/Trees: Flowers (cut flowers); Herbs/Spices: Herbs (basil, cilantro, dill, fennel, oregano, parsley, rosemary, thyme); Fruit - Berries: blackberries, figs, strawberries; Other: Mixed Vegetables (arugula, butternut squash, chinese cabbage, cucumbers, eggplant, kale, lettuce, melons, mustard greens, pac choi, peppers, radish, sorrel, sweet potatoes, tomatoes, turnip)</t>
  </si>
  <si>
    <t>Nursery/Starts/Flowers/Trees: Transplants; Herbs/Spices: mixed herbs (basil, chives, cilantro, dill, mint, oregano, parsley, sage, thyme); Field/Forageable: Pasture; Other: mixed vegetables (arugula, asian greens, asian melon, beans, beet greens, beets, boc choi, broccoli, broccoli raab, brussels sprouts, cabbage, carrots, cauliflower, celerica, celery, chard, chicory greens, cucumber, eggplant, endive, escarole, garlic, husk cherry, kale, kohlrabi, leeks, lettuce, mizuna, okra, onion, parsnips, pea shoots, peas, peppers, potatoes, radish, scallions, spinach, summer squash, sweet potatoes, tatsoi, tomatillos, tomatoes, turnips, watermelon, winter squash, yukina savoy, zucchini)</t>
  </si>
  <si>
    <t>Fruit - Berries: Blackberries; Field/Forageable: Hay, Pasture; Other: CREP land., mixed vegetables (asparagus, beets, chard, corn, cucumber, lettuce, summer squash, tomato, zucchini)</t>
  </si>
  <si>
    <t>Herbs/Spices: Basil, Cilantro, Dill, Oregano, Thyme, Rosemary, Thai Basil, Mint, Chives, Sage, Tarragon, Marjoram</t>
  </si>
  <si>
    <t>Field/Forageable: Hay (grass/legume hay), Pasture</t>
  </si>
  <si>
    <t>Herbs/Spices: Ginseng, Goldenseal</t>
  </si>
  <si>
    <t>Other: Transplants (Herb Transplants: Allium schoenoprasum, Allium tuberosum, Aloysia triphylla, Anethum graveolens, Apium gravolens, Artememisia dracunculus, Borago officinalis, Chamaemelum nobile, Coriandrum sativum, Echinacea angustifolia, Eruca vesicaria sativa, Foeniculum vulgare, Foeniculum vulgare rubrum, Galium odoratum, Helichrysum italicum, Hyssopus officinalis, Lavandula angustifolia, Lavandula dentata, Lavandula heterophylla, Lavandula multifida, Lavandula x intermedia, Matricaria recutita, Melissa officinalis, Mentha, Mentha pulegium, Mentha requienii, Mentha spicata, Mentha suaveolens, Mentha x gracilis, Mentha x piperita, Mentha x piperita citrate, Mentha x villosa, Myrtis communis, Nasturtium officinale, Nepeta cataria, Nepeta racemose, Ocimum africanum, Ocimum basilicum, Ocimum basilicum x citriodorum, Ocimum kilimandscharicum x basilicum, Ocimum tenuiflorium, Ocimum x citriodorum, Origanum majorana, Origanum majoricum, Origanum vulgare, Origanum vulgare ssp. Hirtum, Origanum x majoricum, Passiflora caerulea, Pelargonium, Pelargonium capitatum, Pelargonium citiodorum, Pelargonium citrosum, Pelargonium crispum, Pelargonium fragrans, Pelargonium graveolens, Pelargonium grossularioides, Pelargonium hortorum, Pelargonium odoratissimum, Pelargonium quercifolium, Pelargonium scabrum, Pelargonium terebinithinaceum, Pelargonium variegate, Pelargonium x nervosum, Persicaria odorata, Petroselinum crispum var. crispum, Petroselinum crispum var. menuette, Petroselinum crispum var. neapolitanum, Plectranthus amboinicus, Plectranthus barbatus, Pogostemon cablin, Poliomintha longiflora, Pycnanthemum muticum, Rosmarinus officinalis, Rungia klossii, Rumex acetosa, Rumex sanguineus, Ruta graveolens, Sagina subulate, Salvia apiana, Salvia elegans, Salvia leucantha, Salvia officinalis, Santolina chamaecyparissus, Satureja montana, Stevia rebaudiana, Tagetes lucida, Teucrium chamaedrys, Thymus, Thymus argentea, Thymus fragrantissimus, Thymus pseudolanguinosus, Thymus pulegiodes, Thymus serpyllum, Thymus thracicus, Thymus vulgaris, Thymus x citriodorus)</t>
  </si>
  <si>
    <t>Nuts: tree nuts (chestnut, pecan, hazelnut); Nursery/Starts/Flowers/Trees: flowers (bachelors button, bells of ireland, celosia, dianthus, strawflower, zinnia, sunflower), Transplants; Herbs/Spices: mixed herbs (anise, astragalus, basil, bergamont, borage, calendula, chamomile, chives, cilantro, dill, echinacea, feverfew, lemon balm, mint, oregano, parsley, sage, sorrell, splanthes, st. johns wort, summer savory, thyme, valerian); Field/Forageable: Pasture; Other: mixed vegetables (arugula, beans, beets, bok choi, broccoli, butternut squash, cabbage, carrots, cauliflower, chard, collards, cucumber, eggplant, gourds, kale, kohlrabi, lettuce, nappa cabbage, onion, patty pan squash, peas, peppers, potatoes, pumpkin, soybean, sweet potatoes, tatsoi, tomatillo, tomato, turnip, watermelon, zucchini), tree fruits (peach, apple, pear, plum, cherry)</t>
  </si>
  <si>
    <t>Nuts: Walnuts (English Walnuts); Herbs/Spices: Lavender; Fruit - Stone: Cherries (Black Cherries, Sour Cherries); Fruit - Pome: Pears (Bartlett Pears, Asian Pears); Fruit - Berries: Blackberries, Blueberries, Currants (Black Currants), Elderberries, Gooseberries, Raspberries (Black Raspberries, Red Raspberries)</t>
  </si>
  <si>
    <t>Field/Forageable: Corn, Hay, Oats, Soybeans</t>
  </si>
  <si>
    <t>Herbs/Spices: Medicinal herbs; Fruit - Berries: Blueberries; Field/Forageable: Barley, Corn (Polenta corn, field corn), Hay (Grass, alfalfa, clover), Pasture, Rye, Soybeans, Wheat; Other: mixed vegetables (asparagus, tomatoes, sweet potatoes, squash), tree fruits and nuts (apple, pear, figs, currants, spicebush, hawthorne, ginko)</t>
  </si>
  <si>
    <t>Field/Forageable: Hay (Alfalfa Hay), Triticale</t>
  </si>
  <si>
    <t>Field/Forageable: Hay (Grass, Alfalfa)</t>
  </si>
  <si>
    <t>Field/Forageable: Hay (Alfalfa, Grass), Pasture</t>
  </si>
  <si>
    <t>Fruit - Berries: blueberries, strawberries; Other: mixed vegetables (cabbage, corn, cucumber, garlic, lettuce, peppers (sweet, hot), potatoes, string beans, tomatoes)</t>
  </si>
  <si>
    <t>Nursery/Starts/Flowers/Trees: Flowers (calendula, centaurea, marigold, sweet alyssum, viola), Transplants; Herbs/Spices: Mixed Herbs (basil, chives, cilantro, dill, fennel, germander, lavender, lemon balm, lemon verbena, marjoram, mint, oregano, parsley, rosemary, sage, thyme); Other: Mixed Vegetables (arugula, beans, beets, broccoli, brussels sprouts, cabbage, cauliflower, celeriac, chard, collards, cucumbers, edamame, eggplant, endive, escarole, fava beans, garlic, ginger, green beans, kale, kohlrabi, lettuce, microgreens, mustard greens, peas, peppers, radicchio, radish, rhubarb, scallions, sorrel, spinach, squash, sunchoke, tomatillos, tomatoes, turnip, winter squash)</t>
  </si>
  <si>
    <t>Nursery/Starts/Flowers/Trees: Flowers, Transplants; Herbs/Spices: Herbs (basil, cilantro, columbine, dill, lavender, nasturtium, parsley, rosemary, snapdragon, zinnia); Fruit - Berries: blackberries, black raspberries, blueberries, cherries, grapes, strawberries; Other: mixed vegetables (arugula, asparagus, beans, beets, broccoli, brussel sprouts, bush bean, cabbage, carrots, cauliflower, celeriac, celery, chard, sweet corn, cucumber, eggplant, fennel, garlic, kale, kohlrabi, leek, lettuce, melon, mustard greens, onion, pac choi, parsnips. peppers, pumpkin, radish, snap peas, spinach, sweet corn, tatsoi, tomatillo, tomatoes, turnip, watermelon, wax bean, winter squash)</t>
  </si>
  <si>
    <t>Field/Forageable: Balage (rye, triticale, oats, wheat), Barley, Corn (Floriani Red Flint, Pungo Creek Dent, Cherokee Long Ear Small Popcorn), Hay (grass/legume hay and baleage), Pasture, Soybeans, Straw</t>
  </si>
  <si>
    <t>Other: Mixed Vegetables/Herbs (arugula, basil, beets, broccoli, cabbage, carrots, celeriac, celery, chard, cilantro, cucumber, eggplant, endive, fennel, flowers, garlic, kale, kohlrabi, leeks, lettuce, melon, mustard greens, onion, parsley, parsnips, peppers, radicchio, radish, sage, salanova, spinach, squash, tomatoes, turnips)</t>
  </si>
  <si>
    <t>Herbs/Spices: Mixed herbs (cilantro, dill, basil, parsley); Fruit - Berries: Strawberries; Field/Forageable: Hay, Hemp; Other: Mixed vegetables (Arugula, Beet, Broccoli, Cabbage, Carrot, Cauliflower, Celery, Collards, Corn, Cucumber, Eggplant, Fennel, Garleek, Garlic, Greens, Kale, Kohlrabi, Leeks, Lettuce, Melons, Onions, Pepper, Potato, Radish, Spinach, Squash, Summer Squash, Sweet Potato, Swiss Chard, Tomatillo, Tomatoes, Winter Squash)</t>
  </si>
  <si>
    <t>Herbs/Spices: mixed herbs and flowers (ageratum, amaranthus, basil, bupleurum, calendula, celosia, chamomile, cilantro, clover, cosmos, dandelion, dara daucus, dianthus, fennel, gomphrena, lavender, matricaria, nigella, phacelia, rudbeckia, scabiosa, strawflower, sunflower, zinnia); Fruit - Berries: blueberries, strawberries, grapes; Other: mixed vegetables (arugula, beets, bok choy, broccoli, bunching onions, bush beans, cabbage, carrots, cauliflower, celeriac, chard, collard greens, cucumber, eggplant, kale, kohlrabi, lettuce, mixed greens, onions, peppers, radicchio, radish, rhubarb, rutabaga, shallots, shell peas, snap peas, spinach, summer squash, sweet potatoes, tomatoes, turnip, wax beans, winter squash, zucchini)</t>
  </si>
  <si>
    <t>Other: Sprouts (Daikon Radish, Alfalfa, Broccoli sprouts)</t>
  </si>
  <si>
    <t>Field/Forageable: Alfalfa, Barley, Corn, Soybeans, Wheat</t>
  </si>
  <si>
    <t>Nursery/Starts/Flowers/Trees: Nursery Stock (trees, shrubs)</t>
  </si>
  <si>
    <t>Nursery/Starts/Flowers/Trees: mixed flowers (bachelor button, calendula, celosia, cosmos, daucus, gomphrena, marigold, nasturtium, nicotiana, nigella, orlaya, pincushion scabiosa, salvia, snapdragon, statice, strawflower, sunflower, talinum, zinnia), Transplants; Herbs/Spices: mixed herbs (basil, chamomile, cilantro, dill, fennel, marjoram, mint , monarda, oregano, parsley, roselle, shiso); Other: Mixed Vegetables (arugula, asian greens, beans, beets, brocolli, cabbage, carrots, chard, collard, cucumbers, eggplant, garlic, ground cherry, kale, kohlrabi, leeks, lettuce, melon, mustard greens, okra, onions, parsnip, peas, peppers, potatoes, radish, spinach, summer squash, tomatoes, turnips, watermelon, winter squash)</t>
  </si>
  <si>
    <t>Field/Forageable: Hay (Grass hay and haylage), Wheat (baleage)</t>
  </si>
  <si>
    <t>Field/Forageable: Hay (grass/legume mix, sudangrass), Pasture</t>
  </si>
  <si>
    <t>Herbs/Spices: Mixed Herbs (ageratum, anise hyssop, arnica, ashwagandha, astragalus, basil, calendula, chamomile, chives, comfrey, cornflower, echinacea, elecampane, geranium, lavender, lemon balm, lemon verbena, marigold, marjoram, mint, moringa, passionflower, peony, poppy, rose, rosemary, sage, sea buckthorn, skullcap, st. johns wort, strawflower, sunflower, thyme, tulsi, vervian, witch hazel, yarrow); Other: mixed fruits/berries (aronia, blueberries, elderberries, haskap, peaches, plums, goji berries, persimmon), Mixed Vegetables (beets, carrots, cucumbers, kale, lettuce, mixed greens, peppers, pole beans, radish, scallion, tomatoes)</t>
  </si>
  <si>
    <t>Field/Forageable: Pasture; Other: mixed vegetables (arugula, beets, broccoli, butternut squash, carrots, green dandelion, kale, parsley, red onions, sweet onions, tatsoi, tomatoes, watermelon)</t>
  </si>
  <si>
    <t>Fungi: Mushrooms; Herbs/Spices: Herbs (basil, cilantro, dill, fennel, lemongrass, parsley); Fruit - Berries: mixed berries (blueberries, blackberries, raspberries, strawberries); Other: Flowers, Mixed Vegetables (arugula, beets, bitter melon, bok choy, broccoli, broccoli raab, brussels sprouts, bush beans, cabbage, carrot, cauliflower, celery, chard, collard greens, cucumber, eggplant, endive, kale, kohlrabi, lettuce, melon, mustard greens, okra, onion, parsnip, peas (shell), peas (snap), peppers, potato, radicchio, radish, rutabaga, shallot, spinach, summer squash, sweet potato, tomatillo, tomato, turnip, watermelon, winter melon, winter squash)</t>
  </si>
  <si>
    <t>Other: Research plots in cover crop</t>
  </si>
  <si>
    <t>Field/Forageable: Rye (grain and straw)</t>
  </si>
  <si>
    <t>Field/Forageable: Hay</t>
  </si>
  <si>
    <t>Nuts: Nuts, Walnuts; Nursery/Starts/Flowers/Trees: Flowers, Transplants (annual, perennial); Herbs/Spices: Herbs (basil, parsley, rosemary, lavender, thyme); Fruit - Stone: Apricots, Cherries, Peaches, Plums; Fruit - Pome: Apples, Pears; Fruit - Berries: Blackberries, Blueberries, Grapes, Mixed Berries (aronia, currant, elderberry, raspberry, gooseberry, strawberry); Field/Forageable: Hay, Pasture; Other: Figs, Flowers, Hops, Mixed Vegetables (asparagus, arugula, carrots, chard, eggplant, garlic, kale, peas, peppers, potatoes, pumpkin, radish, squash, tomatoes)</t>
  </si>
  <si>
    <t xml:space="preserve">Additional Certified Products Under CROPS Scope </t>
  </si>
  <si>
    <t>Certificate Numbers for Certified Products under CROPS Scope</t>
  </si>
  <si>
    <t>Certificate numbers issued by Certifier.</t>
  </si>
  <si>
    <t>2024-316</t>
  </si>
  <si>
    <t>2024-180</t>
  </si>
  <si>
    <t>2024-325</t>
  </si>
  <si>
    <t>2024-311</t>
  </si>
  <si>
    <t>2024-322</t>
  </si>
  <si>
    <t>2024-201</t>
  </si>
  <si>
    <t>2024-261</t>
  </si>
  <si>
    <t>2024-315</t>
  </si>
  <si>
    <t>2024-045</t>
  </si>
  <si>
    <t>2024-069</t>
  </si>
  <si>
    <t>2024-231</t>
  </si>
  <si>
    <t>2024-184</t>
  </si>
  <si>
    <t>2024-033</t>
  </si>
  <si>
    <t>2024-144</t>
  </si>
  <si>
    <t>2024-056</t>
  </si>
  <si>
    <t>2024-205</t>
  </si>
  <si>
    <t>2024-034</t>
  </si>
  <si>
    <t>2024-005</t>
  </si>
  <si>
    <t>2024-206</t>
  </si>
  <si>
    <t>2024-031</t>
  </si>
  <si>
    <t>2024-191</t>
  </si>
  <si>
    <t>2024-200</t>
  </si>
  <si>
    <t>2024-138</t>
  </si>
  <si>
    <t>2024-193</t>
  </si>
  <si>
    <t>2024-044</t>
  </si>
  <si>
    <t>2024-082</t>
  </si>
  <si>
    <t>2024-080</t>
  </si>
  <si>
    <t>2024-015</t>
  </si>
  <si>
    <t>2024-259</t>
  </si>
  <si>
    <t>2024-099</t>
  </si>
  <si>
    <t>2024-219</t>
  </si>
  <si>
    <t>2024-293</t>
  </si>
  <si>
    <t>2024-083</t>
  </si>
  <si>
    <t>2024-030</t>
  </si>
  <si>
    <t>2024-250</t>
  </si>
  <si>
    <t>2024-006</t>
  </si>
  <si>
    <t>2024-150</t>
  </si>
  <si>
    <t>2024-279</t>
  </si>
  <si>
    <t>2024-271</t>
  </si>
  <si>
    <t>2024-195</t>
  </si>
  <si>
    <t>2024-245</t>
  </si>
  <si>
    <t>2024-009</t>
  </si>
  <si>
    <t>2024-207,</t>
  </si>
  <si>
    <t>2024-230</t>
  </si>
  <si>
    <t>2024-314</t>
  </si>
  <si>
    <t>2024-258</t>
  </si>
  <si>
    <t>2024-094</t>
  </si>
  <si>
    <t>2024-032</t>
  </si>
  <si>
    <t>2024-020</t>
  </si>
  <si>
    <t>2024-192</t>
  </si>
  <si>
    <t>2024-025</t>
  </si>
  <si>
    <t>LIVESTOCK Scope Certification Status</t>
  </si>
  <si>
    <t>Surrendered</t>
  </si>
  <si>
    <t>Effective Date of LIVESTOCK Status</t>
  </si>
  <si>
    <t>Certified Products Under LIVESTOCK Scope</t>
  </si>
  <si>
    <t>Cattle: Dairy Replacement Heifer (Replacement heifers and calves), Milking Cows, Slaughter Eligible</t>
  </si>
  <si>
    <t>Cattle: Dairy Replacement Heifer (heifers and calves), Dairy Steers, Milking Cows, Slaughter Eligible</t>
  </si>
  <si>
    <t>Poultry: Broilers (whole chicken, half chicken, boneless skinless chicken breast, bone-in chicken breast, boneless chicken thigh, bone-in chicken thigh, chicken drumsticks, chicken wings, chicken soup packs, chicken necks, chicken feet, chicken liver, chicken hearts), Laying Hens (eggs)</t>
  </si>
  <si>
    <t>Cattle: Dairy Bulls, Dairy Replacement Heifer (heifers and calves), Milking Cows, Slaughter Eligible</t>
  </si>
  <si>
    <t>Cattle: Beef Brood Cows, Beef Heifers, Beef Steers, Slaughter Eligible</t>
  </si>
  <si>
    <t>Poultry: Broilers (whole chicken, stewing hen, chicken breast, boneless chicken breast, boneless and skinless chicken breast, chicken quarters, chicken wings, chicken tenders, chicken backs/bones, chicken feet, chicken hearts, chicken livers, unpeeled chicken gizzards, peeled chicken gizzards, chicken necks, chicken fat, chicken skin), Laying Hens (Eggs), Turkeys (whole turkey, white turkey, heritage turkey, turkey feet, unpeeled turkey gizzards, turkey breast, turkey quarters, turkey backs/bones, turkey giblets); Cattle: Beef Brood Cows, Beef Steers, Slaughter Eligible</t>
  </si>
  <si>
    <t>Cattle: Dairy Replacement Heifer (heifers and calves), Milking Cows</t>
  </si>
  <si>
    <t>Cattle: Dairy Replacement Heifer (heifers and calves), Milking Cows, Slaughter Eligible</t>
  </si>
  <si>
    <t>Additional Certified Products Under LIVESTOCK Scope</t>
  </si>
  <si>
    <t>Certificate Numbers for Certified Products under LIVESTOCK Scope</t>
  </si>
  <si>
    <t>WILD CROPS Scope Certification Status</t>
  </si>
  <si>
    <t>Effective Date of WILD CROPS Status</t>
  </si>
  <si>
    <t>Certified Products Under WILD CROPS Scope</t>
  </si>
  <si>
    <t>Fungi: Mushrooms</t>
  </si>
  <si>
    <t>Fruits: Fruits (Pawpaw)</t>
  </si>
  <si>
    <t>Additional Certified Products Under WILD CROPS Scope</t>
  </si>
  <si>
    <t>Certificate Numbers for Certified Products Under WILD CROPS Scope</t>
  </si>
  <si>
    <t>HANDLING Scope Certification Status</t>
  </si>
  <si>
    <t>Effective Date of HANDLING Status</t>
  </si>
  <si>
    <t>Certified Products Under HANDLING Scope</t>
  </si>
  <si>
    <t>Dairy: Milk</t>
  </si>
  <si>
    <t>Animal Feed: Livestock Feed (Layer Feed (organic), Broiler Feed (organic), Chicken Starter (organic), Turkey Starter Feed (organic), Turkey Grower #1 Feed (organic), Turkey Grower #2 Feed (organic), Turkey Finisher Feed (organic), Soy Free Layer Feed (organic), Soy Free Broiler Feed (organic), Sow Feed (organic), Hog Grower Feed (organic), Hog Finisher Feed (organic), Soy Free Corn Free Hog Grower Feed (organic), Soy Free Corn Free Hog Finisher Feed (organic), Soy Free Sweet Feed (organic), Lactating Goat Feed (organic), Goat Grower Feed (organic), Goat Maintenance Feed (organic), Sheep Feed (organic), Horse Feed (organic), Beef Grower Feed (organic), Beef Finisher Feed (organic)); Other: Cracked Corn (organic), Roasted Soybeans (organic)</t>
  </si>
  <si>
    <t>Fruits/Vegetables: Leafy Greens (Mesclun - 100% Organic)</t>
  </si>
  <si>
    <t>Other Grains, Pastas and Cereals: Flours and Meals (no production at this time.)</t>
  </si>
  <si>
    <t>Animal Feed: Layer Mash (Organic), Layer Mash Cool Season (Organic), Broiler Mash (Organic), Swine Finisher 14% (Organic), Pullet Developer (Organic); Other: Cornmeal (Floriani Red Flint Corn Whole Grain Polenta/Cornmeal-Stone Ground (Organic), Pungo Creek Dent Corn Whole Grain Polenta/Cornmeal-Stone Ground (Organic))</t>
  </si>
  <si>
    <t>Dairy: Milk (Organic)</t>
  </si>
  <si>
    <t>Alcohol: Wine (Harley's Keep Apple Wine (organic), Bequest Pear Wine (organic), Gracie's Calling Apple Blueberry Wine (organic), Summers Apple Blackberry Wine (organic))</t>
  </si>
  <si>
    <t>Additional Certified Products Under HANDLING Scope</t>
  </si>
  <si>
    <t>Certificate Numbers for Certified Products Under HANDLING Scope</t>
  </si>
  <si>
    <t>Physical Address: Street 1</t>
  </si>
  <si>
    <t>At least one of the two addresses (Physical or Mailing) is required</t>
  </si>
  <si>
    <t>7417 South Osborne Road</t>
  </si>
  <si>
    <t>2045 Reed Road</t>
  </si>
  <si>
    <t>4851 Long Green Rd</t>
  </si>
  <si>
    <t>12000 Beaver Dam Road</t>
  </si>
  <si>
    <t>25489 Towers Road</t>
  </si>
  <si>
    <t>Round Top Road</t>
  </si>
  <si>
    <t>13692 Lexington Drive</t>
  </si>
  <si>
    <t>16813 Yeoho Road</t>
  </si>
  <si>
    <t>5816E Jefferson Pike</t>
  </si>
  <si>
    <t>10570 Fountain School Road</t>
  </si>
  <si>
    <t>13279 Shallcross Wharf Rd</t>
  </si>
  <si>
    <t>11904 Old Marlboro Pike</t>
  </si>
  <si>
    <t>28038 Goldsborough Neck Road</t>
  </si>
  <si>
    <t>11917 Snug Harbor Lane</t>
  </si>
  <si>
    <t>4713 Cooper Road</t>
  </si>
  <si>
    <t>1801 Delp Road</t>
  </si>
  <si>
    <t>4028 Harney Road</t>
  </si>
  <si>
    <t>48322 Far Cry Road</t>
  </si>
  <si>
    <t>96 Charles Johnson Farm Lane</t>
  </si>
  <si>
    <t>4855 Broad Run Road</t>
  </si>
  <si>
    <t>1400 Greenspring Valley Rd</t>
  </si>
  <si>
    <t>19534 Reidtown Rd.</t>
  </si>
  <si>
    <t>6259 Friendsville Rd</t>
  </si>
  <si>
    <t>21029 Gunpowder Road</t>
  </si>
  <si>
    <t>5903 Holter Rd</t>
  </si>
  <si>
    <t>2104 Mount Ephriam Road</t>
  </si>
  <si>
    <t>13734 Baldwin Mill Road</t>
  </si>
  <si>
    <t>20700 Darnestown Rd</t>
  </si>
  <si>
    <t>8004 Garrett Hwy</t>
  </si>
  <si>
    <t>23629 Land's End Road</t>
  </si>
  <si>
    <t>232 S. Springdale Rd</t>
  </si>
  <si>
    <t>13761 Shallcross Wharf Rd</t>
  </si>
  <si>
    <t>1905 Ruthsburg Road</t>
  </si>
  <si>
    <t>21167 Millers Church Rd</t>
  </si>
  <si>
    <t>5301 Doubs Road</t>
  </si>
  <si>
    <t>9700 Gravel Hill Rd</t>
  </si>
  <si>
    <t>2439 Hughes Shop Rd</t>
  </si>
  <si>
    <t>2733 Buckeystown Pike</t>
  </si>
  <si>
    <t>20633 Mt. Zion Rd</t>
  </si>
  <si>
    <t>19718 Kirkwood Shop Rd</t>
  </si>
  <si>
    <t>2148 Rohrersville Rd</t>
  </si>
  <si>
    <t>5425 Mount Gilead Rd</t>
  </si>
  <si>
    <t>8202 Blacks Mill Rd</t>
  </si>
  <si>
    <t>30475 River Rd.</t>
  </si>
  <si>
    <t>2313 New Design Rd</t>
  </si>
  <si>
    <t>23400 Ridge Road</t>
  </si>
  <si>
    <t>14842 Sixes Bridge Road</t>
  </si>
  <si>
    <t>13531 Cearfoss Pike</t>
  </si>
  <si>
    <t>2950 Garrett Road</t>
  </si>
  <si>
    <t>533 Springhill Rd</t>
  </si>
  <si>
    <t>13279 Turners Creek Rd</t>
  </si>
  <si>
    <t>19715 Zion Rd</t>
  </si>
  <si>
    <t>30921 Martin Court</t>
  </si>
  <si>
    <t>2130 Cecilton Warwick Road</t>
  </si>
  <si>
    <t>Wilkenson Road</t>
  </si>
  <si>
    <t>6219 Harley Road</t>
  </si>
  <si>
    <t>Physical Address: Street 2</t>
  </si>
  <si>
    <t>Physical Address: City</t>
  </si>
  <si>
    <t>Required (US)</t>
  </si>
  <si>
    <t>Upper Marlboro</t>
  </si>
  <si>
    <t>Knoxville</t>
  </si>
  <si>
    <t>Glen Arm</t>
  </si>
  <si>
    <t>Laurel</t>
  </si>
  <si>
    <t>Denton</t>
  </si>
  <si>
    <t>Chestertown</t>
  </si>
  <si>
    <t>Mount Airy</t>
  </si>
  <si>
    <t>Sparks</t>
  </si>
  <si>
    <t>Frederick</t>
  </si>
  <si>
    <t>Union Bridge</t>
  </si>
  <si>
    <t>Kennedyville</t>
  </si>
  <si>
    <t>Easton</t>
  </si>
  <si>
    <t>Williamsport</t>
  </si>
  <si>
    <t>Eden</t>
  </si>
  <si>
    <t>Whiteford</t>
  </si>
  <si>
    <t>Taneytown</t>
  </si>
  <si>
    <t>Lexington Park</t>
  </si>
  <si>
    <t>Rising Sun</t>
  </si>
  <si>
    <t>Jefferson</t>
  </si>
  <si>
    <t>Stevenson</t>
  </si>
  <si>
    <t>Hagerstown</t>
  </si>
  <si>
    <t>Friendsville</t>
  </si>
  <si>
    <t>Manchester</t>
  </si>
  <si>
    <t>Adamstown</t>
  </si>
  <si>
    <t>Baldwin</t>
  </si>
  <si>
    <t>Dickerson</t>
  </si>
  <si>
    <t>Oakland</t>
  </si>
  <si>
    <t>New Windsor</t>
  </si>
  <si>
    <t>Queen Anne</t>
  </si>
  <si>
    <t>Woodsboro</t>
  </si>
  <si>
    <t>Westminster</t>
  </si>
  <si>
    <t>Freeland</t>
  </si>
  <si>
    <t>White Hall</t>
  </si>
  <si>
    <t>Reisterstown</t>
  </si>
  <si>
    <t>Thurmont</t>
  </si>
  <si>
    <t>Millington</t>
  </si>
  <si>
    <t>Germantown</t>
  </si>
  <si>
    <t>Emmitsburg</t>
  </si>
  <si>
    <t>Brookeville</t>
  </si>
  <si>
    <t>Princess Anne</t>
  </si>
  <si>
    <t>Warwick</t>
  </si>
  <si>
    <t>Havre de Grace</t>
  </si>
  <si>
    <t>Middletown</t>
  </si>
  <si>
    <t>Physical Address: State/Province</t>
  </si>
  <si>
    <t>Maryland</t>
  </si>
  <si>
    <t>Physical Address: Country</t>
  </si>
  <si>
    <t>United States of America (the)</t>
  </si>
  <si>
    <t>Physical Address: ZIP/ Postal Code</t>
  </si>
  <si>
    <t>20772</t>
  </si>
  <si>
    <t>21758</t>
  </si>
  <si>
    <t>21057</t>
  </si>
  <si>
    <t>20708</t>
  </si>
  <si>
    <t>21629</t>
  </si>
  <si>
    <t>21620</t>
  </si>
  <si>
    <t>21771</t>
  </si>
  <si>
    <t>21152</t>
  </si>
  <si>
    <t>21703</t>
  </si>
  <si>
    <t>21791</t>
  </si>
  <si>
    <t>21645</t>
  </si>
  <si>
    <t>21601</t>
  </si>
  <si>
    <t>21795</t>
  </si>
  <si>
    <t>21822</t>
  </si>
  <si>
    <t>21160</t>
  </si>
  <si>
    <t>21787</t>
  </si>
  <si>
    <t>20653</t>
  </si>
  <si>
    <t>21911</t>
  </si>
  <si>
    <t>21755</t>
  </si>
  <si>
    <t>21153-0119</t>
  </si>
  <si>
    <t>21742</t>
  </si>
  <si>
    <t>21531</t>
  </si>
  <si>
    <t>21102</t>
  </si>
  <si>
    <t>21710</t>
  </si>
  <si>
    <t>21013</t>
  </si>
  <si>
    <t>20847</t>
  </si>
  <si>
    <t>21550</t>
  </si>
  <si>
    <t>21776</t>
  </si>
  <si>
    <t>21657</t>
  </si>
  <si>
    <t>21798</t>
  </si>
  <si>
    <t>21158</t>
  </si>
  <si>
    <t>21053</t>
  </si>
  <si>
    <t>21161</t>
  </si>
  <si>
    <t>21136</t>
  </si>
  <si>
    <t>21788</t>
  </si>
  <si>
    <t>21651</t>
  </si>
  <si>
    <t>20876</t>
  </si>
  <si>
    <t>21727</t>
  </si>
  <si>
    <t>21740</t>
  </si>
  <si>
    <t>20833</t>
  </si>
  <si>
    <t>21853</t>
  </si>
  <si>
    <t>21912</t>
  </si>
  <si>
    <t>21078</t>
  </si>
  <si>
    <t>21769</t>
  </si>
  <si>
    <t>County Code</t>
  </si>
  <si>
    <t>043</t>
  </si>
  <si>
    <t>011</t>
  </si>
  <si>
    <t>035</t>
  </si>
  <si>
    <t>021</t>
  </si>
  <si>
    <t>029</t>
  </si>
  <si>
    <t>041</t>
  </si>
  <si>
    <t>013</t>
  </si>
  <si>
    <t>037</t>
  </si>
  <si>
    <t>023</t>
  </si>
  <si>
    <t>039</t>
  </si>
  <si>
    <t>County</t>
  </si>
  <si>
    <t>Washington County</t>
  </si>
  <si>
    <t>Baltimore County</t>
  </si>
  <si>
    <t>Caroline County</t>
  </si>
  <si>
    <t>Queen Anne's County</t>
  </si>
  <si>
    <t>Frederick County</t>
  </si>
  <si>
    <t>Kent County</t>
  </si>
  <si>
    <t>Prince George's County</t>
  </si>
  <si>
    <t>Talbot County</t>
  </si>
  <si>
    <t>Wicomico County</t>
  </si>
  <si>
    <t>Harford County</t>
  </si>
  <si>
    <t>Carroll County</t>
  </si>
  <si>
    <t>St. Mary's County</t>
  </si>
  <si>
    <t>Cecil County</t>
  </si>
  <si>
    <t>Garrett County</t>
  </si>
  <si>
    <t>Montgomery County</t>
  </si>
  <si>
    <t>Somerset County</t>
  </si>
  <si>
    <t>Mailing Address: Street 1</t>
  </si>
  <si>
    <t>11616 Bonaventure Drive</t>
  </si>
  <si>
    <t>841 McGinnes Rd</t>
  </si>
  <si>
    <t>10639 Chesterville Road</t>
  </si>
  <si>
    <t>8 Geoley Court</t>
  </si>
  <si>
    <t>P O Box 53</t>
  </si>
  <si>
    <t>5619A Holter Road</t>
  </si>
  <si>
    <t>8018 Garrett Hwy</t>
  </si>
  <si>
    <t>PO Box 546</t>
  </si>
  <si>
    <t>12797 Augustine Herman Hwy.</t>
  </si>
  <si>
    <t>12715 Galena Rd</t>
  </si>
  <si>
    <t>1819 Ruthsburg Road</t>
  </si>
  <si>
    <t>8565 Horseshoe Lane</t>
  </si>
  <si>
    <t>PO Box 968</t>
  </si>
  <si>
    <t>3 Duke Court</t>
  </si>
  <si>
    <t>700 Priestford Road</t>
  </si>
  <si>
    <t>Mailing Address: Street 2</t>
  </si>
  <si>
    <t>Mailing Address: City</t>
  </si>
  <si>
    <t>Galena</t>
  </si>
  <si>
    <t>Potomac</t>
  </si>
  <si>
    <t>Clarksburg</t>
  </si>
  <si>
    <t>Rockville</t>
  </si>
  <si>
    <t>Churchville</t>
  </si>
  <si>
    <t>Mailing Address: State/Province</t>
  </si>
  <si>
    <t>Mailing Address: Country</t>
  </si>
  <si>
    <t>Mailing Address: ZIP/ Postal Code</t>
  </si>
  <si>
    <t>20774</t>
  </si>
  <si>
    <t>21755-8508</t>
  </si>
  <si>
    <t>21635</t>
  </si>
  <si>
    <t>20854</t>
  </si>
  <si>
    <t>20871</t>
  </si>
  <si>
    <t>20850</t>
  </si>
  <si>
    <t>21028</t>
  </si>
  <si>
    <t>Phone</t>
  </si>
  <si>
    <t>301-806-0994</t>
  </si>
  <si>
    <t>703-339-6388</t>
  </si>
  <si>
    <t>443-686-2924</t>
  </si>
  <si>
    <t>301-345-1225</t>
  </si>
  <si>
    <t>410-310-6617</t>
  </si>
  <si>
    <t>410-778-2125</t>
  </si>
  <si>
    <t>443-386-4324</t>
  </si>
  <si>
    <t>410-472-6764</t>
  </si>
  <si>
    <t>301-695-0260</t>
  </si>
  <si>
    <t>410-775-7649</t>
  </si>
  <si>
    <t>410-490-7262</t>
  </si>
  <si>
    <t>301-646-0282</t>
  </si>
  <si>
    <t>443-463-1298</t>
  </si>
  <si>
    <t>301-988-3681</t>
  </si>
  <si>
    <t>443-880-2911</t>
  </si>
  <si>
    <t>410-937-8842</t>
  </si>
  <si>
    <t>410-756-4028</t>
  </si>
  <si>
    <t>301-481-6832</t>
  </si>
  <si>
    <t>540-905-5688</t>
  </si>
  <si>
    <t>301-748-2427</t>
  </si>
  <si>
    <t>410-486-2405</t>
  </si>
  <si>
    <t>301-992-7685</t>
  </si>
  <si>
    <t>301-746-5380</t>
  </si>
  <si>
    <t>410-239-7781</t>
  </si>
  <si>
    <t>240-529-4000</t>
  </si>
  <si>
    <t>301-461-6574</t>
  </si>
  <si>
    <t>443-386-7619</t>
  </si>
  <si>
    <t>240-750-3124</t>
  </si>
  <si>
    <t>301-616-4826</t>
  </si>
  <si>
    <t>410-778-1866</t>
  </si>
  <si>
    <t>410-635-6161</t>
  </si>
  <si>
    <t>410-348-5688</t>
  </si>
  <si>
    <t>410-490-5976</t>
  </si>
  <si>
    <t>410-829-0042</t>
  </si>
  <si>
    <t>301-790-2008</t>
  </si>
  <si>
    <t>301-437-8958</t>
  </si>
  <si>
    <t>410-207-0214</t>
  </si>
  <si>
    <t>443-340-7212</t>
  </si>
  <si>
    <t>301-983-2167</t>
  </si>
  <si>
    <t>443-605-3063</t>
  </si>
  <si>
    <t>410-371-3106</t>
  </si>
  <si>
    <t>301-491-0202</t>
  </si>
  <si>
    <t>443-307-1053</t>
  </si>
  <si>
    <t>240-483-2893</t>
  </si>
  <si>
    <t>215-870-0422</t>
  </si>
  <si>
    <t>240-416-0714</t>
  </si>
  <si>
    <t>301-916-2216</t>
  </si>
  <si>
    <t>240-405-2162</t>
  </si>
  <si>
    <t>301-739-1206</t>
  </si>
  <si>
    <t>443-845-7171</t>
  </si>
  <si>
    <t>410-658-0533</t>
  </si>
  <si>
    <t>410-348-5182</t>
  </si>
  <si>
    <t>202-412-5698</t>
  </si>
  <si>
    <t>410-651-7731</t>
  </si>
  <si>
    <t>240-281-6107</t>
  </si>
  <si>
    <t>443-417-5535</t>
  </si>
  <si>
    <t>301-371-4814</t>
  </si>
  <si>
    <t>Email</t>
  </si>
  <si>
    <t>vlorem@freshtablegardens.com</t>
  </si>
  <si>
    <t>info@acknowledgefarms.com</t>
  </si>
  <si>
    <t>jmprigel@gmail.com</t>
  </si>
  <si>
    <t>kconover@umd.edu</t>
  </si>
  <si>
    <t>eodff96@gmail.com</t>
  </si>
  <si>
    <t>bluestemfarmsllc@icloud.com</t>
  </si>
  <si>
    <t>boldlovefarm@gmail.com</t>
  </si>
  <si>
    <t>giftcal@aol.com</t>
  </si>
  <si>
    <t>mcahall2@gmail.com</t>
  </si>
  <si>
    <t>clagettfarm@cbf.org</t>
  </si>
  <si>
    <t>cleo@cottinghamfarm.com</t>
  </si>
  <si>
    <t>cbdfarm@gmail.com</t>
  </si>
  <si>
    <t>aaron@cutfreshorganics.com</t>
  </si>
  <si>
    <t>deepcreekfarm@hotmail.com</t>
  </si>
  <si>
    <t>greta8bells@aol.com</t>
  </si>
  <si>
    <t>evenstarfarm@evenstarfarm.org</t>
  </si>
  <si>
    <t>flyingplowfarm@gmail.com</t>
  </si>
  <si>
    <t>dickbittner@comcast.net</t>
  </si>
  <si>
    <t>koinoniaorganicfarm@yahoo.com</t>
  </si>
  <si>
    <t>duet4ever@localnet.com</t>
  </si>
  <si>
    <t>ginseng@hardingsginsengfarm.com</t>
  </si>
  <si>
    <t>steve@hillcrestnursery.com</t>
  </si>
  <si>
    <t>ronholter@comcast.net</t>
  </si>
  <si>
    <t>phil@houseinthewoods.com</t>
  </si>
  <si>
    <t>rhamilt2@jhmi.edu</t>
  </si>
  <si>
    <t>vlawrence@nets.com</t>
  </si>
  <si>
    <t>jlovelljr@lovellandcompany.com</t>
  </si>
  <si>
    <t>the4msfarm@gmail.com</t>
  </si>
  <si>
    <t>wmason1905@gmail.com</t>
  </si>
  <si>
    <t>charlie.eklund@gmail.com</t>
  </si>
  <si>
    <t>miolea@aol.com</t>
  </si>
  <si>
    <t>emma@moonvalleyfarm.net</t>
  </si>
  <si>
    <t>tom@nevrdunfarm.com</t>
  </si>
  <si>
    <t>nickmaravell@comcast.net</t>
  </si>
  <si>
    <t>lisa@oakspring-farm.com</t>
  </si>
  <si>
    <t>joan@onestrawfarm.com</t>
  </si>
  <si>
    <t>myjan@copper.net</t>
  </si>
  <si>
    <t>lcrisler@pearlstonecenter.org</t>
  </si>
  <si>
    <t>chris.yu@potomacsproutcompany.com</t>
  </si>
  <si>
    <t>flewis@fastmail.com</t>
  </si>
  <si>
    <t>steve@raemelton.com</t>
  </si>
  <si>
    <t>melissa@redwiggler.org</t>
  </si>
  <si>
    <t>ebell6072@gmail.com</t>
  </si>
  <si>
    <t>peterelmore37@gmail.com</t>
  </si>
  <si>
    <t>terra72799@gmail.com</t>
  </si>
  <si>
    <t>thefarmatourhouse@gmail.com</t>
  </si>
  <si>
    <t>cpcotton@umes.edu</t>
  </si>
  <si>
    <t>wallinorganicfarm@gmail.com</t>
  </si>
  <si>
    <t>billmoore675@gmail.com</t>
  </si>
  <si>
    <t>ericmrice@gmail.com</t>
  </si>
  <si>
    <t>Website URL</t>
  </si>
  <si>
    <t>freshtablegardens.com</t>
  </si>
  <si>
    <t>acknowledgefarms.com</t>
  </si>
  <si>
    <t>www.calvertsgiftfarm.com</t>
  </si>
  <si>
    <t>www.clagettfarm.org</t>
  </si>
  <si>
    <t>www.cottinghamfarm.com</t>
  </si>
  <si>
    <t>www.evenstarfarm.org</t>
  </si>
  <si>
    <t>www.flyingplow.com</t>
  </si>
  <si>
    <t>www.gramercymansion.com</t>
  </si>
  <si>
    <t>www.hardingsginsengfarm.com</t>
  </si>
  <si>
    <t>www.hillcrestnursery.com</t>
  </si>
  <si>
    <t>www.holterholmfarms.com</t>
  </si>
  <si>
    <t>www.houseinthewoods.com</t>
  </si>
  <si>
    <t>www.hybridomafarm.com</t>
  </si>
  <si>
    <t>www.lovellgrassfedcattlecompany.com</t>
  </si>
  <si>
    <t>www.mioleafarm.com</t>
  </si>
  <si>
    <t>www.moonvalleyfarm.net</t>
  </si>
  <si>
    <t>www.neverdunfarm.com</t>
  </si>
  <si>
    <t>www.nicksorganicfarm.com</t>
  </si>
  <si>
    <t>www.oakspring-farm.com</t>
  </si>
  <si>
    <t>www.onestrawfarm.com</t>
  </si>
  <si>
    <t>www.adamah.org/retreat-centers/pearlstone-baltimore/</t>
  </si>
  <si>
    <t>www.potomacsproutcompany.com</t>
  </si>
  <si>
    <t>www.raemelton.com</t>
  </si>
  <si>
    <t>www.redwiggler.org</t>
  </si>
  <si>
    <t>www.starbright-farm.com</t>
  </si>
  <si>
    <t>www.thefarmatourhouse.com</t>
  </si>
  <si>
    <t>www.wallinorganicfarm.com</t>
  </si>
  <si>
    <t>willowoakscraftcider.com</t>
  </si>
  <si>
    <t xml:space="preserve">Additional Information </t>
  </si>
  <si>
    <t>Free text</t>
  </si>
  <si>
    <t>Total Certified Acres</t>
  </si>
  <si>
    <t>Number of acres certified organic.</t>
  </si>
  <si>
    <t>Broker</t>
  </si>
  <si>
    <t>Yes as applicable</t>
  </si>
  <si>
    <t>Community Supported Agriculture (CSA)</t>
  </si>
  <si>
    <t>Yes</t>
  </si>
  <si>
    <t>Co-Packer</t>
  </si>
  <si>
    <t>Dairy</t>
  </si>
  <si>
    <t>Distributor</t>
  </si>
  <si>
    <t>Marketer/Trader</t>
  </si>
  <si>
    <t>Restaurant</t>
  </si>
  <si>
    <t>Retail Food Establishment</t>
  </si>
  <si>
    <t>Poultry</t>
  </si>
  <si>
    <t>Private Labeler</t>
  </si>
  <si>
    <t>Slaughterhouse</t>
  </si>
  <si>
    <t>Storage</t>
  </si>
  <si>
    <t>Grower Group</t>
  </si>
  <si>
    <t>Data as of Date</t>
  </si>
  <si>
    <t>Date of last update by certifier. MM/DD/YYYY</t>
  </si>
  <si>
    <t>Organic Certificate</t>
  </si>
  <si>
    <t>Certificates are available for certified operations if the Certifier has selected to use INTEGRITY Certificate Module.</t>
  </si>
</sst>
</file>

<file path=xl/styles.xml><?xml version="1.0" encoding="utf-8"?>
<styleSheet xmlns="http://schemas.openxmlformats.org/spreadsheetml/2006/main">
  <numFmts count="3">
    <numFmt formatCode="m/d/yyyy;@" numFmtId="196"/>
    <numFmt formatCode="mm/dd/yyyy" numFmtId="197"/>
    <numFmt formatCode="mm/dd/yy;@" numFmtId="198"/>
  </numFmts>
  <fonts count="5">
    <font>
      <b val="false"/>
      <i val="false"/>
      <u val="none"/>
      <sz val="11"/>
      <color theme="1"/>
      <name val="Calibri"/>
      <scheme val="minor"/>
    </font>
    <font>
      <b val="false"/>
      <i val="false"/>
      <u val="single"/>
      <sz val="11"/>
      <color theme="10"/>
      <name val="Calibri"/>
      <scheme val="minor"/>
    </font>
    <font>
      <b val="true"/>
      <i val="false"/>
      <u val="none"/>
      <sz val="11"/>
      <color theme="1"/>
      <name val="Calibri"/>
      <scheme val="minor"/>
    </font>
    <font>
      <b val="false"/>
      <i val="true"/>
      <u val="none"/>
      <sz val="11"/>
      <color theme="1"/>
      <name val="Calibri"/>
      <scheme val="minor"/>
    </font>
    <font>
      <b val="false"/>
      <i val="false"/>
      <u val="single"/>
      <sz val="11"/>
      <color rgb="050563C1"/>
      <name val="Calibri"/>
      <scheme val="minor"/>
    </font>
  </fonts>
  <fills count="10">
    <fill>
      <patternFill patternType="none"/>
    </fill>
    <fill>
      <patternFill patternType="gray125"/>
    </fill>
    <fill>
      <patternFill patternType="solid">
        <fgColor theme="7" tint="0.6"/>
        <bgColor rgb="FF000000"/>
      </patternFill>
    </fill>
    <fill>
      <patternFill patternType="solid">
        <fgColor rgb="00FFFFFF"/>
        <bgColor rgb="FF000000"/>
      </patternFill>
    </fill>
    <fill>
      <patternFill patternType="solid">
        <fgColor theme="9" tint="0.8"/>
        <bgColor rgb="FF000000"/>
      </patternFill>
    </fill>
    <fill>
      <patternFill patternType="solid">
        <fgColor theme="9" tint="0.6"/>
        <bgColor rgb="FF000000"/>
      </patternFill>
    </fill>
    <fill>
      <patternFill patternType="solid">
        <fgColor theme="8" tint="0.8"/>
        <bgColor rgb="FF000000"/>
      </patternFill>
    </fill>
    <fill>
      <patternFill patternType="solid">
        <fgColor theme="9" tint="0.4"/>
        <bgColor rgb="FF000000"/>
      </patternFill>
    </fill>
    <fill>
      <patternFill patternType="solid">
        <fgColor theme="5" tint="0.8"/>
        <bgColor rgb="FF000000"/>
      </patternFill>
    </fill>
    <fill>
      <patternFill patternType="solid">
        <fgColor rgb="FFFFFF99"/>
        <bgColor rgb="FF000000"/>
      </patternFill>
    </fill>
  </fills>
  <borders count="3">
    <border>
      <left style="none"/>
      <right style="none"/>
      <top style="none"/>
      <bottom style="none"/>
    </border>
    <border>
      <left style="none"/>
      <right style="none"/>
      <top style="none"/>
      <bottom style="thin">
        <color rgb="FF000000"/>
      </bottom>
    </border>
    <border>
      <left style="none"/>
      <right style="none"/>
      <top style="none"/>
      <bottom style="double">
        <color rgb="FF000000"/>
      </bottom>
    </border>
  </borders>
  <cellStyleXfs count="2">
    <xf numFmtId="0" fontId="0" borderId="0" xfId="0" applyNumberFormat="true" applyFont="true" applyFill="true" applyBorder="true" applyAlignment="true" applyProtection="true"/>
    <xf numFmtId="0" fontId="1" borderId="0" xfId="0" applyNumberFormat="false" applyFont="true" applyFill="false" applyBorder="false" applyAlignment="false" applyProtection="false"/>
  </cellStyleXfs>
  <cellXfs count="33">
    <xf numFmtId="0" fontId="0" borderId="0" xfId="0" applyNumberFormat="true" applyFont="true" applyFill="true" applyBorder="true" applyAlignment="true" applyProtection="true"/>
    <xf numFmtId="0" fontId="1" borderId="0" xfId="1" applyNumberFormat="false" applyFont="true" applyFill="false" applyBorder="false" applyAlignment="false" applyProtection="false"/>
    <xf numFmtId="0" fontId="2" fillId="2" borderId="1" xfId="0" applyFont="true" applyFill="true" applyBorder="true">
      <alignment horizontal="left" vertical="top" wrapText="true"/>
    </xf>
    <xf numFmtId="0" fontId="0" borderId="2" xfId="0" applyBorder="true"/>
    <xf numFmtId="0" fontId="3" borderId="2" xfId="0" applyFont="true" applyBorder="true">
      <alignment horizontal="left" vertical="top" wrapText="true"/>
    </xf>
    <xf numFmtId="0" fontId="0" borderId="2" xfId="0" applyBorder="true">
      <alignment horizontal="left" vertical="top" wrapText="true"/>
    </xf>
    <xf numFmtId="0" fontId="0" borderId="0" xfId="0">
      <alignment vertical="top"/>
    </xf>
    <xf numFmtId="49" fontId="2" fillId="4" borderId="1" xfId="0" applyNumberFormat="true" applyFont="true" applyFill="true" applyBorder="true">
      <alignment horizontal="left" vertical="top" wrapText="true"/>
    </xf>
    <xf numFmtId="49" fontId="0" borderId="2" xfId="0" applyNumberFormat="true" applyBorder="true">
      <alignment horizontal="left" vertical="top" wrapText="true"/>
    </xf>
    <xf numFmtId="49" fontId="3" borderId="2" xfId="0" applyNumberFormat="true" applyFont="true" applyBorder="true">
      <alignment horizontal="left" vertical="top" wrapText="true"/>
    </xf>
    <xf numFmtId="49" fontId="0" borderId="0" xfId="0" applyNumberFormat="true">
      <alignment vertical="top"/>
    </xf>
    <xf numFmtId="0" fontId="2" fillId="4" borderId="1" xfId="0" applyFont="true" applyFill="true" applyBorder="true">
      <alignment horizontal="left" vertical="top" wrapText="true"/>
    </xf>
    <xf numFmtId="0" fontId="2" fillId="5" borderId="1" xfId="0" applyFont="true" applyFill="true" applyBorder="true">
      <alignment horizontal="left" vertical="top" wrapText="true"/>
    </xf>
    <xf numFmtId="196" fontId="2" fillId="5" borderId="1" xfId="0" applyNumberFormat="true" applyFont="true" applyFill="true" applyBorder="true">
      <alignment horizontal="left" vertical="top" wrapText="true"/>
    </xf>
    <xf numFmtId="196" fontId="0" borderId="2" xfId="0" applyNumberFormat="true" applyBorder="true">
      <alignment horizontal="left" vertical="top" wrapText="true"/>
    </xf>
    <xf numFmtId="196" fontId="3" borderId="2" xfId="0" applyNumberFormat="true" applyFont="true" applyBorder="true">
      <alignment horizontal="left" vertical="top" wrapText="true"/>
    </xf>
    <xf numFmtId="197" fontId="0" borderId="0" xfId="0" applyNumberFormat="true">
      <alignment horizontal="center" vertical="top"/>
    </xf>
    <xf numFmtId="198" fontId="3" borderId="2" xfId="0" applyNumberFormat="true" applyFont="true" applyBorder="true">
      <alignment vertical="top" wrapText="true"/>
    </xf>
    <xf numFmtId="0" fontId="2" fillId="6" borderId="1" xfId="0" applyFont="true" applyFill="true" applyBorder="true">
      <alignment horizontal="left" vertical="top" wrapText="true"/>
    </xf>
    <xf numFmtId="196" fontId="2" fillId="6" borderId="1" xfId="0" applyNumberFormat="true" applyFont="true" applyFill="true" applyBorder="true">
      <alignment horizontal="left" vertical="top" wrapText="true"/>
    </xf>
    <xf numFmtId="14" fontId="0" borderId="0" xfId="0" applyNumberFormat="true">
      <alignment vertical="top"/>
    </xf>
    <xf numFmtId="0" fontId="2" fillId="7" borderId="1" xfId="0" applyFont="true" applyFill="true" applyBorder="true">
      <alignment horizontal="left" vertical="top" wrapText="true"/>
    </xf>
    <xf numFmtId="0" fontId="2" fillId="8" borderId="1" xfId="0" applyFont="true" applyFill="true" applyBorder="true">
      <alignment horizontal="left" vertical="top" wrapText="true"/>
    </xf>
    <xf numFmtId="2" fontId="0" borderId="0" xfId="0" applyNumberFormat="true">
      <alignment vertical="top"/>
    </xf>
    <xf numFmtId="0" fontId="2" fillId="9" borderId="1" xfId="0" applyFont="true" applyFill="true" applyBorder="true">
      <alignment horizontal="left" vertical="top" wrapText="true"/>
    </xf>
    <xf numFmtId="0" fontId="0" borderId="0" xfId="0">
      <alignment horizontal="center" vertical="top"/>
    </xf>
    <xf numFmtId="196" fontId="2" fillId="2" borderId="1" xfId="0" applyNumberFormat="true" applyFont="true" applyFill="true" applyBorder="true">
      <alignment horizontal="left" vertical="top" wrapText="true"/>
    </xf>
    <xf fontId="4" xfId="1" applyFont="true"/>
    <xf numFmtId="0" fontId="2" borderId="1" xfId="0" applyFont="true" applyBorder="true">
      <alignment horizontal="left" vertical="top" wrapText="true"/>
    </xf>
    <xf numFmtId="0" fontId="2" borderId="1" xfId="0" applyFont="true" applyBorder="true">
      <alignment horizontal="left" vertical="top"/>
    </xf>
    <xf numFmtId="0" fontId="3" borderId="2" xfId="0" applyFont="true" applyBorder="true">
      <alignment vertical="top"/>
    </xf>
    <xf numFmtId="198" fontId="0" borderId="0" xfId="0" applyNumberFormat="true">
      <alignment vertical="top"/>
    </xf>
    <xf fontId="1" xfId="1" applyFont="true"/>
  </cellXfs>
  <cellStyles count="2">
    <cellStyle name="Normal" xfId="0" builtinId="0"/>
    <cellStyle name="Hyperlink" xfId="1" builtinId="8"/>
  </cellStyles>
  <dxfs count="0"/>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majorFont>
      <a:minorFont>
        <a:latin typeface="Calibri"/>
        <a:ea typeface=""/>
        <a:cs typeface=""/>
      </a:minorFont>
    </a:fontScheme>
    <a:fmtScheme name="Office Theme">
      <a:fillStyleLst>
        <a:solidFill>
          <a:schemeClr val="phClr"/>
        </a:solidFill>
        <a:solidFill>
          <a:schemeClr val="phClr"/>
        </a:solidFill>
        <a:solidFill>
          <a:schemeClr val="phClr"/>
        </a:solidFill>
      </a:fillStyleLst>
      <a:lnStyleLst>
        <a:ln>
          <a:solidFill>
            <a:schemeClr val="phClr"/>
          </a:solidFill>
        </a:ln>
        <a:ln>
          <a:solidFill>
            <a:schemeClr val="phClr"/>
          </a:solidFill>
        </a:ln>
        <a:ln>
          <a:solidFill>
            <a:schemeClr val="phClr"/>
          </a:solidFill>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r="http://schemas.openxmlformats.org/officeDocument/2006/relationships" xmlns="http://schemas.openxmlformats.org/spreadsheetml/2006/main">
  <dimension ref="A1:BR60"/>
  <sheetViews>
    <sheetView zoomScale="100" topLeftCell="AQ1" workbookViewId="0" showGridLines="true" showRowColHeaders="true" view="normal">
      <pane xSplit="0" ySplit="3" topLeftCell="A4" activePane="bottomLeft" state="frozen"/>
      <selection activeCell="BA15" sqref="BA15:BA15" pane="bottomLeft"/>
    </sheetView>
  </sheetViews>
  <sheetFormatPr customHeight="false" defaultColWidth="9.140625" defaultRowHeight="15"/>
  <cols>
    <col min="1" max="1" bestFit="false" customWidth="true" width="17.421875" hidden="false" outlineLevel="0"/>
    <col min="2" max="4" bestFit="false" customWidth="true" style="6" width="27.7109375" hidden="false" outlineLevel="0"/>
    <col min="5" max="5" bestFit="false" customWidth="true" style="10" width="22.7109375" hidden="false" outlineLevel="0"/>
    <col min="6" max="7" bestFit="false" customWidth="true" style="6" width="27.7109375" hidden="false" outlineLevel="0"/>
    <col min="8" max="8" bestFit="false" customWidth="true" style="6" width="22.7109375" hidden="false" outlineLevel="0"/>
    <col min="9" max="9" bestFit="false" customWidth="true" style="6" width="16.7109375" hidden="false" outlineLevel="0"/>
    <col min="10" max="10" bestFit="false" customWidth="true" style="6" width="22.7109375" hidden="false" outlineLevel="0"/>
    <col min="11" max="11" bestFit="false" customWidth="true" style="6" width="16.7109375" hidden="false" outlineLevel="0"/>
    <col min="12" max="12" bestFit="false" customWidth="true" style="20" width="39.7109375" hidden="false" outlineLevel="0"/>
    <col min="13" max="13" bestFit="false" customWidth="true" style="31" width="24.7109375" hidden="false" outlineLevel="0"/>
    <col min="14" max="14" bestFit="false" customWidth="true" style="6" width="20.7109375" hidden="false" outlineLevel="0"/>
    <col min="15" max="15" bestFit="false" customWidth="true" style="20" width="24.7109375" hidden="false" outlineLevel="0"/>
    <col min="16" max="16" bestFit="false" customWidth="true" style="6" width="22.7109375" hidden="false" outlineLevel="0"/>
    <col min="17" max="17" bestFit="false" customWidth="true" style="6" width="16.7109375" hidden="false" outlineLevel="0"/>
    <col min="18" max="18" bestFit="false" customWidth="true" style="6" width="39.7109375" hidden="false" outlineLevel="0"/>
    <col min="19" max="19" bestFit="false" customWidth="true" style="6" width="20.7109375" hidden="false" outlineLevel="0"/>
    <col min="20" max="20" bestFit="false" customWidth="true" style="20" width="24.7109375" hidden="false" outlineLevel="0"/>
    <col min="21" max="21" bestFit="false" customWidth="true" style="6" width="22.7109375" hidden="false" outlineLevel="0"/>
    <col min="22" max="22" bestFit="false" customWidth="true" style="6" width="16.7109375" hidden="false" outlineLevel="0"/>
    <col min="23" max="23" bestFit="false" customWidth="true" style="6" width="39.7109375" hidden="false" outlineLevel="0"/>
    <col min="24" max="24" bestFit="false" customWidth="true" style="6" width="20.7109375" hidden="false" outlineLevel="0"/>
    <col min="25" max="25" bestFit="false" customWidth="true" style="20" width="24.7109375" hidden="false" outlineLevel="0"/>
    <col min="26" max="26" bestFit="false" customWidth="true" style="6" width="22.7109375" hidden="false" outlineLevel="0"/>
    <col min="27" max="27" bestFit="false" customWidth="true" style="6" width="16.7109375" hidden="false" outlineLevel="0"/>
    <col min="28" max="28" bestFit="false" customWidth="true" style="6" width="39.7109375" hidden="false" outlineLevel="0"/>
    <col min="29" max="29" bestFit="false" customWidth="true" style="6" width="20.7109375" hidden="false" outlineLevel="0"/>
    <col min="30" max="30" bestFit="false" customWidth="true" style="20" width="24.7109375" hidden="false" outlineLevel="0"/>
    <col min="31" max="31" bestFit="false" customWidth="true" style="6" width="30.7109375" hidden="false" outlineLevel="0"/>
    <col min="32" max="32" bestFit="false" customWidth="true" style="6" width="20.7109375" hidden="false" outlineLevel="0"/>
    <col min="33" max="34" bestFit="false" customWidth="true" style="6" width="17.7109375" hidden="false" outlineLevel="0"/>
    <col min="35" max="35" bestFit="false" customWidth="true" style="6" width="18.7109375" hidden="false" outlineLevel="0"/>
    <col min="36" max="36" bestFit="false" customWidth="true" style="6" width="13.7109375" hidden="false" outlineLevel="0"/>
    <col min="37" max="37" bestFit="false" customWidth="true" style="6" width="30.7109375" hidden="false" outlineLevel="0"/>
    <col min="38" max="38" bestFit="false" customWidth="true" style="6" width="20.7109375" hidden="false" outlineLevel="0"/>
    <col min="39" max="42" bestFit="false" customWidth="true" style="6" width="17.7109375" hidden="false" outlineLevel="0"/>
    <col min="43" max="43" bestFit="false" customWidth="true" style="6" width="18.7109375" hidden="false" outlineLevel="0"/>
    <col min="44" max="45" bestFit="false" customWidth="true" style="6" width="13.7109375" hidden="false" outlineLevel="0"/>
    <col min="46" max="49" bestFit="false" customWidth="true" style="6" width="20.7109375" hidden="false" outlineLevel="0"/>
    <col min="50" max="50" bestFit="false" customWidth="true" style="6" width="13.7109375" hidden="false" outlineLevel="0"/>
    <col min="51" max="52" bestFit="false" customWidth="true" style="6" width="20.7109375" hidden="false" outlineLevel="0"/>
    <col min="53" max="53" bestFit="false" customWidth="true" style="6" width="25.7109375" hidden="false" outlineLevel="0"/>
    <col min="54" max="54" bestFit="false" customWidth="true" style="6" width="11.7109375" hidden="false" outlineLevel="0"/>
    <col min="55" max="67" bestFit="false" customWidth="true" style="6" width="16.00390625" hidden="false" outlineLevel="0"/>
    <col min="68" max="68" bestFit="false" customWidth="true" style="20" width="16.00390625" hidden="false" outlineLevel="0"/>
    <col min="69" max="69" bestFit="false" customWidth="true" style="32" width="27.7109375" hidden="false" outlineLevel="0"/>
  </cols>
  <sheetData>
    <row r="1" ht="47.25" s="29" customFormat="true" customHeight="true">
      <c r="A1" s="2" t="s">
        <v>0</v>
      </c>
      <c r="B1" s="2" t="s">
        <v>4</v>
      </c>
      <c r="C1" s="2" t="s">
        <v>7</v>
      </c>
      <c r="D1" s="2" t="s">
        <v>10</v>
      </c>
      <c r="E1" s="7" t="s">
        <v>12</v>
      </c>
      <c r="F1" s="11" t="s">
        <v>71</v>
      </c>
      <c r="G1" s="11" t="s">
        <v>130</v>
      </c>
      <c r="H1" s="11" t="s">
        <v>140</v>
      </c>
      <c r="I1" s="11" t="s">
        <v>200</v>
      </c>
      <c r="J1" s="11" t="s">
        <v>256</v>
      </c>
      <c r="K1" s="12" t="s">
        <v>312</v>
      </c>
      <c r="L1" s="13" t="s">
        <v>315</v>
      </c>
      <c r="M1" s="13" t="s">
        <v>317</v>
      </c>
      <c r="N1" s="18" t="s">
        <v>319</v>
      </c>
      <c r="O1" s="19" t="s">
        <v>321</v>
      </c>
      <c r="P1" s="18" t="s">
        <v>323</v>
      </c>
      <c r="Q1" s="18" t="s">
        <v>375</v>
      </c>
      <c r="R1" s="18" t="s">
        <v>376</v>
      </c>
      <c r="S1" s="18" t="s">
        <v>429</v>
      </c>
      <c r="T1" s="19" t="s">
        <v>431</v>
      </c>
      <c r="U1" s="18" t="s">
        <v>432</v>
      </c>
      <c r="V1" s="18" t="s">
        <v>441</v>
      </c>
      <c r="W1" s="18" t="s">
        <v>442</v>
      </c>
      <c r="X1" s="18" t="s">
        <v>443</v>
      </c>
      <c r="Y1" s="19" t="s">
        <v>444</v>
      </c>
      <c r="Z1" s="18" t="s">
        <v>445</v>
      </c>
      <c r="AA1" s="18" t="s">
        <v>448</v>
      </c>
      <c r="AB1" s="18" t="s">
        <v>449</v>
      </c>
      <c r="AC1" s="18" t="s">
        <v>450</v>
      </c>
      <c r="AD1" s="18" t="s">
        <v>451</v>
      </c>
      <c r="AE1" s="18" t="s">
        <v>452</v>
      </c>
      <c r="AF1" s="18" t="s">
        <v>460</v>
      </c>
      <c r="AG1" s="18" t="s">
        <v>461</v>
      </c>
      <c r="AH1" s="11" t="s">
        <v>462</v>
      </c>
      <c r="AI1" s="11" t="s">
        <v>520</v>
      </c>
      <c r="AJ1" s="11" t="s">
        <v>521</v>
      </c>
      <c r="AK1" s="11" t="s">
        <v>566</v>
      </c>
      <c r="AL1" s="11" t="s">
        <v>568</v>
      </c>
      <c r="AM1" s="11" t="s">
        <v>570</v>
      </c>
      <c r="AN1" s="11" t="s">
        <v>615</v>
      </c>
      <c r="AO1" s="11" t="s">
        <v>626</v>
      </c>
      <c r="AP1" s="21" t="s">
        <v>643</v>
      </c>
      <c r="AQ1" s="21" t="s">
        <v>659</v>
      </c>
      <c r="AR1" s="21" t="s">
        <v>660</v>
      </c>
      <c r="AS1" s="21" t="s">
        <v>666</v>
      </c>
      <c r="AT1" s="21" t="s">
        <v>667</v>
      </c>
      <c r="AU1" s="21" t="s">
        <v>668</v>
      </c>
      <c r="AV1" s="21" t="s">
        <v>615</v>
      </c>
      <c r="AW1" s="21" t="s">
        <v>626</v>
      </c>
      <c r="AX1" s="11" t="s">
        <v>676</v>
      </c>
      <c r="AY1" s="11" t="s">
        <v>734</v>
      </c>
      <c r="AZ1" s="11" t="s">
        <v>785</v>
      </c>
      <c r="BA1" s="11" t="s">
        <v>814</v>
      </c>
      <c r="BB1" s="22" t="s">
        <v>816</v>
      </c>
      <c r="BC1" s="24" t="s">
        <v>818</v>
      </c>
      <c r="BD1" s="24" t="s">
        <v>820</v>
      </c>
      <c r="BE1" s="24" t="s">
        <v>822</v>
      </c>
      <c r="BF1" s="24" t="s">
        <v>823</v>
      </c>
      <c r="BG1" s="24" t="s">
        <v>824</v>
      </c>
      <c r="BH1" s="24" t="s">
        <v>825</v>
      </c>
      <c r="BI1" s="24" t="s">
        <v>826</v>
      </c>
      <c r="BJ1" s="24" t="s">
        <v>827</v>
      </c>
      <c r="BK1" s="24" t="s">
        <v>828</v>
      </c>
      <c r="BL1" s="24" t="s">
        <v>829</v>
      </c>
      <c r="BM1" s="24" t="s">
        <v>830</v>
      </c>
      <c r="BN1" s="24" t="s">
        <v>831</v>
      </c>
      <c r="BO1" s="24" t="s">
        <v>832</v>
      </c>
      <c r="BP1" s="26" t="s">
        <v>833</v>
      </c>
      <c r="BQ1" s="26" t="s">
        <v>835</v>
      </c>
      <c r="BR1" s="28"/>
    </row>
    <row r="2" ht="15.75" s="3" customFormat="true" customHeight="true">
      <c r="A2" s="3" t="s">
        <v>1</v>
      </c>
      <c r="B2" s="5" t="s">
        <v>1</v>
      </c>
      <c r="C2" s="5" t="s">
        <v>1</v>
      </c>
      <c r="D2" s="5" t="s">
        <v>1</v>
      </c>
      <c r="E2" s="8" t="s">
        <v>1</v>
      </c>
      <c r="F2" s="5" t="s">
        <v>1</v>
      </c>
      <c r="G2" s="5" t="s">
        <v>131</v>
      </c>
      <c r="H2" s="5" t="s">
        <v>141</v>
      </c>
      <c r="I2" s="5" t="s">
        <v>141</v>
      </c>
      <c r="J2" s="5" t="s">
        <v>141</v>
      </c>
      <c r="K2" s="5" t="s">
        <v>1</v>
      </c>
      <c r="L2" s="14" t="s">
        <v>1</v>
      </c>
      <c r="M2" s="5" t="s">
        <v>141</v>
      </c>
      <c r="N2" s="5" t="s">
        <v>141</v>
      </c>
      <c r="O2" s="14" t="s">
        <v>141</v>
      </c>
      <c r="P2" s="5" t="s">
        <v>1</v>
      </c>
      <c r="Q2" s="5"/>
      <c r="R2" s="5" t="s">
        <v>141</v>
      </c>
      <c r="S2" s="5" t="s">
        <v>141</v>
      </c>
      <c r="T2" s="14" t="s">
        <v>141</v>
      </c>
      <c r="U2" s="5"/>
      <c r="V2" s="5"/>
      <c r="W2" s="5"/>
      <c r="X2" s="5" t="s">
        <v>141</v>
      </c>
      <c r="Y2" s="14" t="s">
        <v>141</v>
      </c>
      <c r="Z2" s="5"/>
      <c r="AA2" s="5"/>
      <c r="AB2" s="5"/>
      <c r="AC2" s="5" t="s">
        <v>141</v>
      </c>
      <c r="AD2" s="5" t="s">
        <v>141</v>
      </c>
      <c r="AE2" s="5"/>
      <c r="AF2" s="5"/>
      <c r="AG2" s="5"/>
      <c r="AH2" s="5" t="s">
        <v>1</v>
      </c>
      <c r="AI2" s="5" t="s">
        <v>141</v>
      </c>
      <c r="AJ2" s="5" t="s">
        <v>522</v>
      </c>
      <c r="AK2" s="5" t="s">
        <v>522</v>
      </c>
      <c r="AL2" s="5" t="s">
        <v>1</v>
      </c>
      <c r="AM2" s="5" t="s">
        <v>522</v>
      </c>
      <c r="AN2" s="5" t="s">
        <v>141</v>
      </c>
      <c r="AO2" s="5" t="s">
        <v>141</v>
      </c>
      <c r="AP2" s="5" t="s">
        <v>1</v>
      </c>
      <c r="AQ2" s="5" t="s">
        <v>141</v>
      </c>
      <c r="AR2" s="5" t="s">
        <v>522</v>
      </c>
      <c r="AS2" s="5" t="s">
        <v>522</v>
      </c>
      <c r="AT2" s="5" t="s">
        <v>1</v>
      </c>
      <c r="AU2" s="5" t="s">
        <v>522</v>
      </c>
      <c r="AV2" s="5" t="s">
        <v>141</v>
      </c>
      <c r="AW2" s="5" t="s">
        <v>141</v>
      </c>
      <c r="AX2" s="5" t="s">
        <v>141</v>
      </c>
      <c r="AY2" s="5" t="s">
        <v>141</v>
      </c>
      <c r="AZ2" s="5" t="s">
        <v>141</v>
      </c>
      <c r="BA2" s="5" t="s">
        <v>141</v>
      </c>
      <c r="BB2" s="5" t="s">
        <v>141</v>
      </c>
      <c r="BC2" s="5" t="s">
        <v>141</v>
      </c>
      <c r="BD2" s="5" t="s">
        <v>141</v>
      </c>
      <c r="BE2" s="5" t="s">
        <v>141</v>
      </c>
      <c r="BF2" s="5" t="s">
        <v>141</v>
      </c>
      <c r="BG2" s="5" t="s">
        <v>141</v>
      </c>
      <c r="BH2" s="5" t="s">
        <v>141</v>
      </c>
      <c r="BI2" s="5" t="s">
        <v>141</v>
      </c>
      <c r="BJ2" s="5" t="s">
        <v>141</v>
      </c>
      <c r="BK2" s="5" t="s">
        <v>141</v>
      </c>
      <c r="BL2" s="5" t="s">
        <v>141</v>
      </c>
      <c r="BM2" s="5" t="s">
        <v>141</v>
      </c>
      <c r="BN2" s="5" t="s">
        <v>141</v>
      </c>
      <c r="BO2" s="5" t="s">
        <v>141</v>
      </c>
      <c r="BP2" s="14" t="s">
        <v>1</v>
      </c>
      <c r="BQ2" s="5" t="s">
        <v>141</v>
      </c>
    </row>
    <row r="3" ht="92.25" s="30" customFormat="true" customHeight="true">
      <c r="A3" s="4" t="s">
        <v>2</v>
      </c>
      <c r="B3" s="4" t="s">
        <v>5</v>
      </c>
      <c r="C3" s="4" t="s">
        <v>8</v>
      </c>
      <c r="D3" s="4" t="s">
        <v>8</v>
      </c>
      <c r="E3" s="9" t="s">
        <v>13</v>
      </c>
      <c r="F3" s="4" t="s">
        <v>72</v>
      </c>
      <c r="G3" s="4" t="s">
        <v>132</v>
      </c>
      <c r="H3" s="9" t="s">
        <v>142</v>
      </c>
      <c r="I3" s="4"/>
      <c r="J3" s="4"/>
      <c r="K3" s="4" t="s">
        <v>313</v>
      </c>
      <c r="L3" s="15" t="s">
        <v>316</v>
      </c>
      <c r="M3" s="17" t="s">
        <v>318</v>
      </c>
      <c r="N3" s="4" t="s">
        <v>320</v>
      </c>
      <c r="O3" s="15" t="s">
        <v>322</v>
      </c>
      <c r="P3" s="4" t="s">
        <v>324</v>
      </c>
      <c r="Q3" s="4" t="s">
        <v>324</v>
      </c>
      <c r="R3" s="9" t="s">
        <v>377</v>
      </c>
      <c r="S3" s="4" t="s">
        <v>320</v>
      </c>
      <c r="T3" s="15" t="s">
        <v>322</v>
      </c>
      <c r="U3" s="4" t="s">
        <v>324</v>
      </c>
      <c r="V3" s="4" t="s">
        <v>324</v>
      </c>
      <c r="W3" s="9" t="s">
        <v>377</v>
      </c>
      <c r="X3" s="4" t="s">
        <v>320</v>
      </c>
      <c r="Y3" s="15" t="s">
        <v>322</v>
      </c>
      <c r="Z3" s="4" t="s">
        <v>324</v>
      </c>
      <c r="AA3" s="4" t="s">
        <v>324</v>
      </c>
      <c r="AB3" s="9" t="s">
        <v>377</v>
      </c>
      <c r="AC3" s="4" t="s">
        <v>320</v>
      </c>
      <c r="AD3" s="4" t="s">
        <v>322</v>
      </c>
      <c r="AE3" s="4" t="s">
        <v>324</v>
      </c>
      <c r="AF3" s="4" t="s">
        <v>324</v>
      </c>
      <c r="AG3" s="9" t="s">
        <v>377</v>
      </c>
      <c r="AH3" s="4" t="s">
        <v>463</v>
      </c>
      <c r="AI3" s="4"/>
      <c r="AJ3" s="4"/>
      <c r="AK3" s="4"/>
      <c r="AL3" s="4"/>
      <c r="AM3" s="9"/>
      <c r="AN3" s="9"/>
      <c r="AO3" s="9"/>
      <c r="AP3" s="4" t="s">
        <v>463</v>
      </c>
      <c r="AQ3" s="4"/>
      <c r="AR3" s="4"/>
      <c r="AS3" s="4"/>
      <c r="AT3" s="4"/>
      <c r="AU3" s="9"/>
      <c r="AV3" s="9"/>
      <c r="AW3" s="9"/>
      <c r="AX3" s="9"/>
      <c r="AY3" s="4"/>
      <c r="AZ3" s="4"/>
      <c r="BA3" s="4" t="s">
        <v>815</v>
      </c>
      <c r="BB3" s="4" t="s">
        <v>817</v>
      </c>
      <c r="BC3" s="4" t="s">
        <v>819</v>
      </c>
      <c r="BD3" s="4" t="s">
        <v>819</v>
      </c>
      <c r="BE3" s="4" t="s">
        <v>819</v>
      </c>
      <c r="BF3" s="4" t="s">
        <v>819</v>
      </c>
      <c r="BG3" s="4" t="s">
        <v>819</v>
      </c>
      <c r="BH3" s="4" t="s">
        <v>819</v>
      </c>
      <c r="BI3" s="4" t="s">
        <v>819</v>
      </c>
      <c r="BJ3" s="4" t="s">
        <v>819</v>
      </c>
      <c r="BK3" s="4" t="s">
        <v>819</v>
      </c>
      <c r="BL3" s="4" t="s">
        <v>819</v>
      </c>
      <c r="BM3" s="4" t="s">
        <v>819</v>
      </c>
      <c r="BN3" s="4" t="s">
        <v>819</v>
      </c>
      <c r="BO3" s="4" t="s">
        <v>819</v>
      </c>
      <c r="BP3" s="15" t="s">
        <v>834</v>
      </c>
      <c r="BQ3" s="17" t="s">
        <v>836</v>
      </c>
    </row>
    <row r="4" ht="15.75" customHeight="true">
      <c r="A4" t="s">
        <v>3</v>
      </c>
      <c r="B4" s="6" t="s">
        <v>6</v>
      </c>
      <c r="C4" s="6" t="s">
        <v>9</v>
      </c>
      <c r="D4" s="6" t="s">
        <v>11</v>
      </c>
      <c r="E4" s="10" t="s">
        <v>14</v>
      </c>
      <c r="F4" s="6" t="s">
        <v>73</v>
      </c>
      <c r="G4" s="6" t="s">
        <v>133</v>
      </c>
      <c r="H4" s="6" t="s">
        <v>143</v>
      </c>
      <c r="I4" s="6" t="s">
        <v>201</v>
      </c>
      <c r="J4" s="6" t="s">
        <v>257</v>
      </c>
      <c r="K4" s="6" t="s">
        <v>314</v>
      </c>
      <c r="L4" s="16" t="n">
        <v>45643</v>
      </c>
      <c r="M4" s="16" t="n">
        <v>45748</v>
      </c>
      <c r="N4" s="6" t="s">
        <v>314</v>
      </c>
      <c r="O4" s="16" t="n">
        <v>45643</v>
      </c>
      <c r="P4" s="6" t="s">
        <v>325</v>
      </c>
      <c r="Q4" s="6" t="s">
        <v>133</v>
      </c>
      <c r="R4" s="6" t="s">
        <v>133</v>
      </c>
      <c r="S4" s="6" t="s">
        <v>133</v>
      </c>
      <c r="T4" s="20" t="s">
        <v>133</v>
      </c>
      <c r="U4" s="6" t="s">
        <v>133</v>
      </c>
      <c r="V4" s="6" t="s">
        <v>133</v>
      </c>
      <c r="W4" s="6" t="s">
        <v>133</v>
      </c>
      <c r="X4" s="6" t="s">
        <v>133</v>
      </c>
      <c r="Y4" s="20" t="s">
        <v>133</v>
      </c>
      <c r="Z4" s="6" t="s">
        <v>133</v>
      </c>
      <c r="AA4" s="6" t="s">
        <v>133</v>
      </c>
      <c r="AB4" s="6" t="s">
        <v>133</v>
      </c>
      <c r="AC4" s="6" t="s">
        <v>133</v>
      </c>
      <c r="AD4" s="20" t="s">
        <v>133</v>
      </c>
      <c r="AE4" s="6" t="s">
        <v>133</v>
      </c>
      <c r="AF4" s="6" t="s">
        <v>133</v>
      </c>
      <c r="AG4" s="6" t="s">
        <v>133</v>
      </c>
      <c r="AH4" s="6" t="s">
        <v>464</v>
      </c>
      <c r="AI4" s="6" t="s">
        <v>133</v>
      </c>
      <c r="AJ4" s="6" t="s">
        <v>523</v>
      </c>
      <c r="AK4" s="6" t="s">
        <v>567</v>
      </c>
      <c r="AL4" s="6" t="s">
        <v>569</v>
      </c>
      <c r="AM4" s="6" t="s">
        <v>571</v>
      </c>
      <c r="AN4" s="6" t="s">
        <v>133</v>
      </c>
      <c r="AO4" s="6" t="s">
        <v>133</v>
      </c>
      <c r="AP4" s="6" t="s">
        <v>644</v>
      </c>
      <c r="AQ4" s="6" t="s">
        <v>133</v>
      </c>
      <c r="AR4" s="6" t="s">
        <v>523</v>
      </c>
      <c r="AS4" s="6" t="s">
        <v>567</v>
      </c>
      <c r="AT4" s="6" t="s">
        <v>569</v>
      </c>
      <c r="AU4" s="6" t="s">
        <v>669</v>
      </c>
      <c r="AV4" s="6" t="s">
        <v>133</v>
      </c>
      <c r="AW4" s="6" t="s">
        <v>133</v>
      </c>
      <c r="AX4" s="6" t="s">
        <v>677</v>
      </c>
      <c r="AY4" s="6" t="s">
        <v>735</v>
      </c>
      <c r="AZ4" s="6" t="s">
        <v>786</v>
      </c>
      <c r="BA4" s="6" t="s">
        <v>133</v>
      </c>
      <c r="BB4" s="23" t="n">
        <v>0</v>
      </c>
      <c r="BC4" s="25"/>
      <c r="BD4" s="25"/>
      <c r="BE4" s="25"/>
      <c r="BF4" s="25"/>
      <c r="BG4" s="25"/>
      <c r="BH4" s="25"/>
      <c r="BI4" s="25"/>
      <c r="BJ4" s="25"/>
      <c r="BK4" s="25"/>
      <c r="BL4" s="25"/>
      <c r="BM4" s="25"/>
      <c r="BN4" s="25"/>
      <c r="BO4" s="25"/>
      <c r="BP4" s="16" t="n">
        <v>45645</v>
      </c>
      <c r="BQ4" s="27" t="str">
        <f>HYPERLINK("https://organic.ams.usda.gov/Integrity/Certificate.aspx?cid=42&amp;nopid=6780000328")</f>
        <v>https://organic.ams.usda.gov/Integrity/Certificate.aspx?cid=42&amp;nopid=6780000328</v>
      </c>
    </row>
    <row r="5">
      <c r="A5" t="s">
        <v>3</v>
      </c>
      <c r="B5" s="6" t="s">
        <v>6</v>
      </c>
      <c r="C5" s="6" t="s">
        <v>9</v>
      </c>
      <c r="D5" s="6" t="s">
        <v>11</v>
      </c>
      <c r="E5" s="10" t="s">
        <v>15</v>
      </c>
      <c r="F5" s="6" t="s">
        <v>74</v>
      </c>
      <c r="G5" s="6" t="s">
        <v>133</v>
      </c>
      <c r="H5" s="6" t="s">
        <v>144</v>
      </c>
      <c r="I5" s="6" t="s">
        <v>202</v>
      </c>
      <c r="J5" s="6" t="s">
        <v>258</v>
      </c>
      <c r="K5" s="6" t="s">
        <v>314</v>
      </c>
      <c r="L5" s="16" t="n">
        <v>44460</v>
      </c>
      <c r="M5" s="16" t="n">
        <v>45748</v>
      </c>
      <c r="N5" s="6" t="s">
        <v>314</v>
      </c>
      <c r="O5" s="16" t="n">
        <v>44460</v>
      </c>
      <c r="P5" s="6" t="s">
        <v>326</v>
      </c>
      <c r="Q5" s="6" t="s">
        <v>133</v>
      </c>
      <c r="R5" s="6" t="s">
        <v>378</v>
      </c>
      <c r="S5" s="6" t="s">
        <v>133</v>
      </c>
      <c r="T5" s="20" t="s">
        <v>133</v>
      </c>
      <c r="U5" s="6" t="s">
        <v>133</v>
      </c>
      <c r="V5" s="6" t="s">
        <v>133</v>
      </c>
      <c r="W5" s="6" t="s">
        <v>133</v>
      </c>
      <c r="X5" s="6" t="s">
        <v>133</v>
      </c>
      <c r="Y5" s="20" t="s">
        <v>133</v>
      </c>
      <c r="Z5" s="6" t="s">
        <v>133</v>
      </c>
      <c r="AA5" s="6" t="s">
        <v>133</v>
      </c>
      <c r="AB5" s="6" t="s">
        <v>133</v>
      </c>
      <c r="AC5" s="6" t="s">
        <v>133</v>
      </c>
      <c r="AD5" s="20" t="s">
        <v>133</v>
      </c>
      <c r="AE5" s="6" t="s">
        <v>133</v>
      </c>
      <c r="AF5" s="6" t="s">
        <v>133</v>
      </c>
      <c r="AG5" s="6" t="s">
        <v>133</v>
      </c>
      <c r="AH5" s="6" t="s">
        <v>465</v>
      </c>
      <c r="AI5" s="6" t="s">
        <v>133</v>
      </c>
      <c r="AJ5" s="6" t="s">
        <v>524</v>
      </c>
      <c r="AK5" s="6" t="s">
        <v>567</v>
      </c>
      <c r="AL5" s="6" t="s">
        <v>569</v>
      </c>
      <c r="AM5" s="6" t="s">
        <v>572</v>
      </c>
      <c r="AN5" s="6" t="s">
        <v>616</v>
      </c>
      <c r="AO5" s="6" t="s">
        <v>627</v>
      </c>
      <c r="AP5" s="6" t="s">
        <v>465</v>
      </c>
      <c r="AQ5" s="6" t="s">
        <v>133</v>
      </c>
      <c r="AR5" s="6" t="s">
        <v>524</v>
      </c>
      <c r="AS5" s="6" t="s">
        <v>567</v>
      </c>
      <c r="AT5" s="6" t="s">
        <v>569</v>
      </c>
      <c r="AU5" s="6" t="s">
        <v>572</v>
      </c>
      <c r="AV5" s="6" t="s">
        <v>133</v>
      </c>
      <c r="AW5" s="6" t="s">
        <v>133</v>
      </c>
      <c r="AX5" s="6" t="s">
        <v>678</v>
      </c>
      <c r="AY5" s="6" t="s">
        <v>736</v>
      </c>
      <c r="AZ5" s="6" t="s">
        <v>787</v>
      </c>
      <c r="BA5" s="6" t="s">
        <v>133</v>
      </c>
      <c r="BB5" s="23" t="n">
        <v>25</v>
      </c>
      <c r="BC5" s="25"/>
      <c r="BD5" s="25"/>
      <c r="BE5" s="25"/>
      <c r="BF5" s="25"/>
      <c r="BG5" s="25"/>
      <c r="BH5" s="25"/>
      <c r="BI5" s="25"/>
      <c r="BJ5" s="25"/>
      <c r="BK5" s="25"/>
      <c r="BL5" s="25"/>
      <c r="BM5" s="25"/>
      <c r="BN5" s="25"/>
      <c r="BO5" s="25"/>
      <c r="BP5" s="16" t="n">
        <v>45441</v>
      </c>
      <c r="BQ5" s="27" t="str">
        <f>HYPERLINK("https://organic.ams.usda.gov/Integrity/Certificate.aspx?cid=42&amp;nopid=6788304473")</f>
        <v>https://organic.ams.usda.gov/Integrity/Certificate.aspx?cid=42&amp;nopid=6788304473</v>
      </c>
    </row>
    <row r="6">
      <c r="A6" t="s">
        <v>3</v>
      </c>
      <c r="B6" s="6" t="s">
        <v>6</v>
      </c>
      <c r="C6" s="6" t="s">
        <v>9</v>
      </c>
      <c r="D6" s="6" t="s">
        <v>11</v>
      </c>
      <c r="E6" s="10" t="s">
        <v>16</v>
      </c>
      <c r="F6" s="6" t="s">
        <v>75</v>
      </c>
      <c r="G6" s="6" t="s">
        <v>133</v>
      </c>
      <c r="H6" s="6" t="s">
        <v>145</v>
      </c>
      <c r="I6" s="6" t="s">
        <v>203</v>
      </c>
      <c r="J6" s="6" t="s">
        <v>259</v>
      </c>
      <c r="K6" s="6" t="s">
        <v>314</v>
      </c>
      <c r="L6" s="16" t="n">
        <v>39231</v>
      </c>
      <c r="M6" s="16" t="n">
        <v>45748</v>
      </c>
      <c r="N6" s="6" t="s">
        <v>314</v>
      </c>
      <c r="O6" s="16" t="n">
        <v>39231</v>
      </c>
      <c r="P6" s="6" t="s">
        <v>327</v>
      </c>
      <c r="Q6" s="6" t="s">
        <v>133</v>
      </c>
      <c r="R6" s="6" t="s">
        <v>379</v>
      </c>
      <c r="S6" s="6" t="s">
        <v>430</v>
      </c>
      <c r="T6" s="16" t="n">
        <v>44348</v>
      </c>
      <c r="U6" s="6" t="s">
        <v>133</v>
      </c>
      <c r="V6" s="6" t="s">
        <v>133</v>
      </c>
      <c r="W6" s="6" t="s">
        <v>133</v>
      </c>
      <c r="X6" s="6" t="s">
        <v>133</v>
      </c>
      <c r="Y6" s="20" t="s">
        <v>133</v>
      </c>
      <c r="Z6" s="6" t="s">
        <v>133</v>
      </c>
      <c r="AA6" s="6" t="s">
        <v>133</v>
      </c>
      <c r="AB6" s="6" t="s">
        <v>133</v>
      </c>
      <c r="AC6" s="6" t="s">
        <v>430</v>
      </c>
      <c r="AD6" s="16" t="n">
        <v>44348</v>
      </c>
      <c r="AE6" s="6" t="s">
        <v>133</v>
      </c>
      <c r="AF6" s="6" t="s">
        <v>133</v>
      </c>
      <c r="AG6" s="6" t="s">
        <v>133</v>
      </c>
      <c r="AH6" s="6" t="s">
        <v>466</v>
      </c>
      <c r="AI6" s="6" t="s">
        <v>133</v>
      </c>
      <c r="AJ6" s="6" t="s">
        <v>525</v>
      </c>
      <c r="AK6" s="6" t="s">
        <v>567</v>
      </c>
      <c r="AL6" s="6" t="s">
        <v>569</v>
      </c>
      <c r="AM6" s="6" t="s">
        <v>573</v>
      </c>
      <c r="AN6" s="6" t="s">
        <v>163</v>
      </c>
      <c r="AO6" s="6" t="s">
        <v>628</v>
      </c>
      <c r="AP6" s="6" t="s">
        <v>466</v>
      </c>
      <c r="AQ6" s="6" t="s">
        <v>133</v>
      </c>
      <c r="AR6" s="6" t="s">
        <v>525</v>
      </c>
      <c r="AS6" s="6" t="s">
        <v>567</v>
      </c>
      <c r="AT6" s="6" t="s">
        <v>569</v>
      </c>
      <c r="AU6" s="6" t="s">
        <v>573</v>
      </c>
      <c r="AV6" s="6" t="s">
        <v>133</v>
      </c>
      <c r="AW6" s="6" t="s">
        <v>133</v>
      </c>
      <c r="AX6" s="6" t="s">
        <v>679</v>
      </c>
      <c r="AY6" s="6" t="s">
        <v>737</v>
      </c>
      <c r="AZ6" s="6" t="s">
        <v>133</v>
      </c>
      <c r="BA6" s="6" t="s">
        <v>133</v>
      </c>
      <c r="BB6" s="23" t="n">
        <v>229</v>
      </c>
      <c r="BC6" s="25"/>
      <c r="BD6" s="25"/>
      <c r="BE6" s="25"/>
      <c r="BF6" s="25"/>
      <c r="BG6" s="25"/>
      <c r="BH6" s="25"/>
      <c r="BI6" s="25"/>
      <c r="BJ6" s="25"/>
      <c r="BK6" s="25"/>
      <c r="BL6" s="25"/>
      <c r="BM6" s="25"/>
      <c r="BN6" s="25"/>
      <c r="BO6" s="25"/>
      <c r="BP6" s="16" t="n">
        <v>45481</v>
      </c>
      <c r="BQ6" s="27" t="str">
        <f>HYPERLINK("https://organic.ams.usda.gov/Integrity/Certificate.aspx?cid=42&amp;nopid=6780000180")</f>
        <v>https://organic.ams.usda.gov/Integrity/Certificate.aspx?cid=42&amp;nopid=6780000180</v>
      </c>
    </row>
    <row r="7">
      <c r="A7" t="s">
        <v>3</v>
      </c>
      <c r="B7" s="6" t="s">
        <v>6</v>
      </c>
      <c r="C7" s="6" t="s">
        <v>9</v>
      </c>
      <c r="D7" s="6" t="s">
        <v>11</v>
      </c>
      <c r="E7" s="10" t="s">
        <v>17</v>
      </c>
      <c r="F7" s="6" t="s">
        <v>76</v>
      </c>
      <c r="G7" s="6" t="s">
        <v>133</v>
      </c>
      <c r="H7" s="6" t="s">
        <v>146</v>
      </c>
      <c r="I7" s="6" t="s">
        <v>204</v>
      </c>
      <c r="J7" s="6" t="s">
        <v>260</v>
      </c>
      <c r="K7" s="6" t="s">
        <v>314</v>
      </c>
      <c r="L7" s="16" t="n">
        <v>45212</v>
      </c>
      <c r="M7" s="16" t="n">
        <v>45748</v>
      </c>
      <c r="N7" s="6" t="s">
        <v>314</v>
      </c>
      <c r="O7" s="16" t="n">
        <v>45212</v>
      </c>
      <c r="P7" s="6" t="s">
        <v>328</v>
      </c>
      <c r="Q7" s="6" t="s">
        <v>133</v>
      </c>
      <c r="R7" s="6" t="s">
        <v>380</v>
      </c>
      <c r="S7" s="6" t="s">
        <v>133</v>
      </c>
      <c r="T7" s="20" t="s">
        <v>133</v>
      </c>
      <c r="U7" s="6" t="s">
        <v>133</v>
      </c>
      <c r="V7" s="6" t="s">
        <v>133</v>
      </c>
      <c r="W7" s="6" t="s">
        <v>133</v>
      </c>
      <c r="X7" s="6" t="s">
        <v>133</v>
      </c>
      <c r="Y7" s="20" t="s">
        <v>133</v>
      </c>
      <c r="Z7" s="6" t="s">
        <v>133</v>
      </c>
      <c r="AA7" s="6" t="s">
        <v>133</v>
      </c>
      <c r="AB7" s="6" t="s">
        <v>133</v>
      </c>
      <c r="AC7" s="6" t="s">
        <v>133</v>
      </c>
      <c r="AD7" s="20" t="s">
        <v>133</v>
      </c>
      <c r="AE7" s="6" t="s">
        <v>133</v>
      </c>
      <c r="AF7" s="6" t="s">
        <v>133</v>
      </c>
      <c r="AG7" s="6" t="s">
        <v>133</v>
      </c>
      <c r="AH7" s="6" t="s">
        <v>467</v>
      </c>
      <c r="AI7" s="6" t="s">
        <v>133</v>
      </c>
      <c r="AJ7" s="6" t="s">
        <v>526</v>
      </c>
      <c r="AK7" s="6" t="s">
        <v>567</v>
      </c>
      <c r="AL7" s="6" t="s">
        <v>569</v>
      </c>
      <c r="AM7" s="6" t="s">
        <v>574</v>
      </c>
      <c r="AN7" s="6" t="s">
        <v>133</v>
      </c>
      <c r="AO7" s="6" t="s">
        <v>133</v>
      </c>
      <c r="AP7" s="6" t="s">
        <v>467</v>
      </c>
      <c r="AQ7" s="6" t="s">
        <v>133</v>
      </c>
      <c r="AR7" s="6" t="s">
        <v>526</v>
      </c>
      <c r="AS7" s="6" t="s">
        <v>567</v>
      </c>
      <c r="AT7" s="6" t="s">
        <v>569</v>
      </c>
      <c r="AU7" s="6" t="s">
        <v>574</v>
      </c>
      <c r="AV7" s="6" t="s">
        <v>133</v>
      </c>
      <c r="AW7" s="6" t="s">
        <v>133</v>
      </c>
      <c r="AX7" s="6" t="s">
        <v>680</v>
      </c>
      <c r="AY7" s="6" t="s">
        <v>738</v>
      </c>
      <c r="AZ7" s="6" t="s">
        <v>133</v>
      </c>
      <c r="BA7" s="6" t="s">
        <v>133</v>
      </c>
      <c r="BB7" s="23" t="n">
        <v>2</v>
      </c>
      <c r="BC7" s="25"/>
      <c r="BD7" s="25"/>
      <c r="BE7" s="25"/>
      <c r="BF7" s="25"/>
      <c r="BG7" s="25"/>
      <c r="BH7" s="25"/>
      <c r="BI7" s="25"/>
      <c r="BJ7" s="25"/>
      <c r="BK7" s="25"/>
      <c r="BL7" s="25"/>
      <c r="BM7" s="25"/>
      <c r="BN7" s="25"/>
      <c r="BO7" s="25"/>
      <c r="BP7" s="16" t="n">
        <v>45483</v>
      </c>
      <c r="BQ7" s="27" t="str">
        <f>HYPERLINK("https://organic.ams.usda.gov/Integrity/Certificate.aspx?cid=42&amp;nopid=6780000325")</f>
        <v>https://organic.ams.usda.gov/Integrity/Certificate.aspx?cid=42&amp;nopid=6780000325</v>
      </c>
    </row>
    <row r="8">
      <c r="A8" t="s">
        <v>3</v>
      </c>
      <c r="B8" s="6" t="s">
        <v>6</v>
      </c>
      <c r="C8" s="6" t="s">
        <v>9</v>
      </c>
      <c r="D8" s="6" t="s">
        <v>11</v>
      </c>
      <c r="E8" s="10" t="s">
        <v>18</v>
      </c>
      <c r="F8" s="6" t="s">
        <v>77</v>
      </c>
      <c r="G8" s="6" t="s">
        <v>133</v>
      </c>
      <c r="H8" s="6" t="s">
        <v>147</v>
      </c>
      <c r="I8" s="6" t="s">
        <v>205</v>
      </c>
      <c r="J8" s="6" t="s">
        <v>261</v>
      </c>
      <c r="K8" s="6" t="s">
        <v>314</v>
      </c>
      <c r="L8" s="16" t="n">
        <v>44067</v>
      </c>
      <c r="M8" s="16" t="n">
        <v>45748</v>
      </c>
      <c r="N8" s="6" t="s">
        <v>314</v>
      </c>
      <c r="O8" s="16" t="n">
        <v>44067</v>
      </c>
      <c r="P8" s="6" t="s">
        <v>329</v>
      </c>
      <c r="Q8" s="6" t="s">
        <v>133</v>
      </c>
      <c r="R8" s="6" t="s">
        <v>381</v>
      </c>
      <c r="S8" s="6" t="s">
        <v>133</v>
      </c>
      <c r="T8" s="20" t="s">
        <v>133</v>
      </c>
      <c r="U8" s="6" t="s">
        <v>133</v>
      </c>
      <c r="V8" s="6" t="s">
        <v>133</v>
      </c>
      <c r="W8" s="6" t="s">
        <v>133</v>
      </c>
      <c r="X8" s="6" t="s">
        <v>133</v>
      </c>
      <c r="Y8" s="20" t="s">
        <v>133</v>
      </c>
      <c r="Z8" s="6" t="s">
        <v>133</v>
      </c>
      <c r="AA8" s="6" t="s">
        <v>133</v>
      </c>
      <c r="AB8" s="6" t="s">
        <v>133</v>
      </c>
      <c r="AC8" s="6" t="s">
        <v>133</v>
      </c>
      <c r="AD8" s="20" t="s">
        <v>133</v>
      </c>
      <c r="AE8" s="6" t="s">
        <v>133</v>
      </c>
      <c r="AF8" s="6" t="s">
        <v>133</v>
      </c>
      <c r="AG8" s="6" t="s">
        <v>133</v>
      </c>
      <c r="AH8" s="6" t="s">
        <v>468</v>
      </c>
      <c r="AI8" s="6" t="s">
        <v>133</v>
      </c>
      <c r="AJ8" s="6" t="s">
        <v>527</v>
      </c>
      <c r="AK8" s="6" t="s">
        <v>567</v>
      </c>
      <c r="AL8" s="6" t="s">
        <v>569</v>
      </c>
      <c r="AM8" s="6" t="s">
        <v>575</v>
      </c>
      <c r="AN8" s="6" t="s">
        <v>617</v>
      </c>
      <c r="AO8" s="6" t="s">
        <v>629</v>
      </c>
      <c r="AP8" s="6" t="s">
        <v>468</v>
      </c>
      <c r="AQ8" s="6" t="s">
        <v>133</v>
      </c>
      <c r="AR8" s="6" t="s">
        <v>527</v>
      </c>
      <c r="AS8" s="6" t="s">
        <v>567</v>
      </c>
      <c r="AT8" s="6" t="s">
        <v>569</v>
      </c>
      <c r="AU8" s="6" t="s">
        <v>575</v>
      </c>
      <c r="AV8" s="6" t="s">
        <v>133</v>
      </c>
      <c r="AW8" s="6" t="s">
        <v>133</v>
      </c>
      <c r="AX8" s="6" t="s">
        <v>681</v>
      </c>
      <c r="AY8" s="6" t="s">
        <v>739</v>
      </c>
      <c r="AZ8" s="6" t="s">
        <v>133</v>
      </c>
      <c r="BA8" s="6" t="s">
        <v>133</v>
      </c>
      <c r="BB8" s="23" t="n">
        <v>40</v>
      </c>
      <c r="BC8" s="25"/>
      <c r="BD8" s="25"/>
      <c r="BE8" s="25"/>
      <c r="BF8" s="25"/>
      <c r="BG8" s="25"/>
      <c r="BH8" s="25"/>
      <c r="BI8" s="25"/>
      <c r="BJ8" s="25"/>
      <c r="BK8" s="25"/>
      <c r="BL8" s="25"/>
      <c r="BM8" s="25"/>
      <c r="BN8" s="25"/>
      <c r="BO8" s="25"/>
      <c r="BP8" s="16" t="n">
        <v>45397</v>
      </c>
      <c r="BQ8" s="27" t="str">
        <f>HYPERLINK("https://organic.ams.usda.gov/Integrity/Certificate.aspx?cid=42&amp;nopid=6783437160")</f>
        <v>https://organic.ams.usda.gov/Integrity/Certificate.aspx?cid=42&amp;nopid=6783437160</v>
      </c>
    </row>
    <row r="9">
      <c r="A9" t="s">
        <v>3</v>
      </c>
      <c r="B9" s="6" t="s">
        <v>6</v>
      </c>
      <c r="C9" s="6" t="s">
        <v>9</v>
      </c>
      <c r="D9" s="6" t="s">
        <v>11</v>
      </c>
      <c r="E9" s="10" t="s">
        <v>19</v>
      </c>
      <c r="F9" s="6" t="s">
        <v>78</v>
      </c>
      <c r="G9" s="6" t="s">
        <v>133</v>
      </c>
      <c r="H9" s="6" t="s">
        <v>148</v>
      </c>
      <c r="I9" s="6" t="s">
        <v>206</v>
      </c>
      <c r="J9" s="6" t="s">
        <v>262</v>
      </c>
      <c r="K9" s="6" t="s">
        <v>314</v>
      </c>
      <c r="L9" s="16" t="n">
        <v>37987</v>
      </c>
      <c r="M9" s="16" t="n">
        <v>45748</v>
      </c>
      <c r="N9" s="6" t="s">
        <v>314</v>
      </c>
      <c r="O9" s="16" t="n">
        <v>37987</v>
      </c>
      <c r="P9" s="6" t="s">
        <v>330</v>
      </c>
      <c r="Q9" s="6" t="s">
        <v>133</v>
      </c>
      <c r="R9" s="6" t="s">
        <v>19</v>
      </c>
      <c r="S9" s="6" t="s">
        <v>133</v>
      </c>
      <c r="T9" s="20" t="s">
        <v>133</v>
      </c>
      <c r="U9" s="6" t="s">
        <v>133</v>
      </c>
      <c r="V9" s="6" t="s">
        <v>133</v>
      </c>
      <c r="W9" s="6" t="s">
        <v>133</v>
      </c>
      <c r="X9" s="6" t="s">
        <v>133</v>
      </c>
      <c r="Y9" s="20" t="s">
        <v>133</v>
      </c>
      <c r="Z9" s="6" t="s">
        <v>133</v>
      </c>
      <c r="AA9" s="6" t="s">
        <v>133</v>
      </c>
      <c r="AB9" s="6" t="s">
        <v>133</v>
      </c>
      <c r="AC9" s="6" t="s">
        <v>133</v>
      </c>
      <c r="AD9" s="20" t="s">
        <v>133</v>
      </c>
      <c r="AE9" s="6" t="s">
        <v>133</v>
      </c>
      <c r="AF9" s="6" t="s">
        <v>133</v>
      </c>
      <c r="AG9" s="6" t="s">
        <v>133</v>
      </c>
      <c r="AH9" s="6" t="s">
        <v>469</v>
      </c>
      <c r="AI9" s="6" t="s">
        <v>133</v>
      </c>
      <c r="AJ9" s="6" t="s">
        <v>528</v>
      </c>
      <c r="AK9" s="6" t="s">
        <v>567</v>
      </c>
      <c r="AL9" s="6" t="s">
        <v>569</v>
      </c>
      <c r="AM9" s="6" t="s">
        <v>576</v>
      </c>
      <c r="AN9" s="6" t="s">
        <v>618</v>
      </c>
      <c r="AO9" s="6" t="s">
        <v>630</v>
      </c>
      <c r="AP9" s="6" t="s">
        <v>645</v>
      </c>
      <c r="AQ9" s="6" t="s">
        <v>133</v>
      </c>
      <c r="AR9" s="6" t="s">
        <v>528</v>
      </c>
      <c r="AS9" s="6" t="s">
        <v>567</v>
      </c>
      <c r="AT9" s="6" t="s">
        <v>569</v>
      </c>
      <c r="AU9" s="6" t="s">
        <v>576</v>
      </c>
      <c r="AV9" s="6" t="s">
        <v>133</v>
      </c>
      <c r="AW9" s="6" t="s">
        <v>133</v>
      </c>
      <c r="AX9" s="6" t="s">
        <v>682</v>
      </c>
      <c r="AY9" s="6" t="s">
        <v>740</v>
      </c>
      <c r="AZ9" s="6" t="s">
        <v>133</v>
      </c>
      <c r="BA9" s="6" t="s">
        <v>133</v>
      </c>
      <c r="BB9" s="23" t="n">
        <v>198</v>
      </c>
      <c r="BC9" s="25"/>
      <c r="BD9" s="25"/>
      <c r="BE9" s="25"/>
      <c r="BF9" s="25"/>
      <c r="BG9" s="25"/>
      <c r="BH9" s="25"/>
      <c r="BI9" s="25"/>
      <c r="BJ9" s="25"/>
      <c r="BK9" s="25"/>
      <c r="BL9" s="25"/>
      <c r="BM9" s="25"/>
      <c r="BN9" s="25"/>
      <c r="BO9" s="25"/>
      <c r="BP9" s="16" t="n">
        <v>45553</v>
      </c>
      <c r="BQ9" s="27" t="str">
        <f>HYPERLINK("https://organic.ams.usda.gov/Integrity/Certificate.aspx?cid=42&amp;nopid=6780000107")</f>
        <v>https://organic.ams.usda.gov/Integrity/Certificate.aspx?cid=42&amp;nopid=6780000107</v>
      </c>
    </row>
    <row r="10">
      <c r="A10" t="s">
        <v>3</v>
      </c>
      <c r="B10" s="6" t="s">
        <v>6</v>
      </c>
      <c r="C10" s="6" t="s">
        <v>9</v>
      </c>
      <c r="D10" s="6" t="s">
        <v>11</v>
      </c>
      <c r="E10" s="10" t="s">
        <v>20</v>
      </c>
      <c r="F10" s="6" t="s">
        <v>79</v>
      </c>
      <c r="G10" s="6" t="s">
        <v>133</v>
      </c>
      <c r="H10" s="6" t="s">
        <v>149</v>
      </c>
      <c r="I10" s="6" t="s">
        <v>207</v>
      </c>
      <c r="J10" s="6" t="s">
        <v>263</v>
      </c>
      <c r="K10" s="6" t="s">
        <v>314</v>
      </c>
      <c r="L10" s="16" t="n">
        <v>45135</v>
      </c>
      <c r="M10" s="16" t="n">
        <v>45748</v>
      </c>
      <c r="N10" s="6" t="s">
        <v>314</v>
      </c>
      <c r="O10" s="16" t="n">
        <v>45135</v>
      </c>
      <c r="P10" s="6" t="s">
        <v>331</v>
      </c>
      <c r="Q10" s="6" t="s">
        <v>133</v>
      </c>
      <c r="R10" s="6" t="s">
        <v>382</v>
      </c>
      <c r="S10" s="6" t="s">
        <v>133</v>
      </c>
      <c r="T10" s="20" t="s">
        <v>133</v>
      </c>
      <c r="U10" s="6" t="s">
        <v>133</v>
      </c>
      <c r="V10" s="6" t="s">
        <v>133</v>
      </c>
      <c r="W10" s="6" t="s">
        <v>133</v>
      </c>
      <c r="X10" s="6" t="s">
        <v>133</v>
      </c>
      <c r="Y10" s="20" t="s">
        <v>133</v>
      </c>
      <c r="Z10" s="6" t="s">
        <v>133</v>
      </c>
      <c r="AA10" s="6" t="s">
        <v>133</v>
      </c>
      <c r="AB10" s="6" t="s">
        <v>133</v>
      </c>
      <c r="AC10" s="6" t="s">
        <v>133</v>
      </c>
      <c r="AD10" s="20" t="s">
        <v>133</v>
      </c>
      <c r="AE10" s="6" t="s">
        <v>133</v>
      </c>
      <c r="AF10" s="6" t="s">
        <v>133</v>
      </c>
      <c r="AG10" s="6" t="s">
        <v>133</v>
      </c>
      <c r="AH10" s="6" t="s">
        <v>470</v>
      </c>
      <c r="AI10" s="6" t="s">
        <v>133</v>
      </c>
      <c r="AJ10" s="6" t="s">
        <v>529</v>
      </c>
      <c r="AK10" s="6" t="s">
        <v>567</v>
      </c>
      <c r="AL10" s="6" t="s">
        <v>569</v>
      </c>
      <c r="AM10" s="6" t="s">
        <v>577</v>
      </c>
      <c r="AN10" s="6" t="s">
        <v>619</v>
      </c>
      <c r="AO10" s="6" t="s">
        <v>631</v>
      </c>
      <c r="AP10" s="6" t="s">
        <v>133</v>
      </c>
      <c r="AQ10" s="6" t="s">
        <v>133</v>
      </c>
      <c r="AR10" s="6" t="s">
        <v>133</v>
      </c>
      <c r="AS10" s="6" t="s">
        <v>133</v>
      </c>
      <c r="AT10" s="6" t="s">
        <v>133</v>
      </c>
      <c r="AU10" s="6" t="s">
        <v>133</v>
      </c>
      <c r="AV10" s="6" t="s">
        <v>133</v>
      </c>
      <c r="AW10" s="6" t="s">
        <v>133</v>
      </c>
      <c r="AX10" s="6" t="s">
        <v>683</v>
      </c>
      <c r="AY10" s="6" t="s">
        <v>741</v>
      </c>
      <c r="AZ10" s="6" t="s">
        <v>133</v>
      </c>
      <c r="BA10" s="6" t="s">
        <v>133</v>
      </c>
      <c r="BB10" s="23" t="n">
        <v>4</v>
      </c>
      <c r="BC10" s="25"/>
      <c r="BD10" s="25" t="s">
        <v>821</v>
      </c>
      <c r="BE10" s="25"/>
      <c r="BF10" s="25"/>
      <c r="BG10" s="25"/>
      <c r="BH10" s="25"/>
      <c r="BI10" s="25"/>
      <c r="BJ10" s="25"/>
      <c r="BK10" s="25"/>
      <c r="BL10" s="25"/>
      <c r="BM10" s="25"/>
      <c r="BN10" s="25"/>
      <c r="BO10" s="25"/>
      <c r="BP10" s="16" t="n">
        <v>45533</v>
      </c>
      <c r="BQ10" s="27" t="str">
        <f>HYPERLINK("https://organic.ams.usda.gov/Integrity/Certificate.aspx?cid=42&amp;nopid=6780000322")</f>
        <v>https://organic.ams.usda.gov/Integrity/Certificate.aspx?cid=42&amp;nopid=6780000322</v>
      </c>
    </row>
    <row r="11">
      <c r="A11" t="s">
        <v>3</v>
      </c>
      <c r="B11" s="6" t="s">
        <v>6</v>
      </c>
      <c r="C11" s="6" t="s">
        <v>9</v>
      </c>
      <c r="D11" s="6" t="s">
        <v>11</v>
      </c>
      <c r="E11" s="10" t="s">
        <v>21</v>
      </c>
      <c r="F11" s="6" t="s">
        <v>80</v>
      </c>
      <c r="G11" s="6" t="s">
        <v>133</v>
      </c>
      <c r="H11" s="6" t="s">
        <v>150</v>
      </c>
      <c r="I11" s="6" t="s">
        <v>208</v>
      </c>
      <c r="J11" s="6" t="s">
        <v>264</v>
      </c>
      <c r="K11" s="6" t="s">
        <v>314</v>
      </c>
      <c r="L11" s="16" t="n">
        <v>37365</v>
      </c>
      <c r="M11" s="16" t="n">
        <v>46113</v>
      </c>
      <c r="N11" s="6" t="s">
        <v>314</v>
      </c>
      <c r="O11" s="16" t="n">
        <v>37365</v>
      </c>
      <c r="P11" s="6" t="s">
        <v>332</v>
      </c>
      <c r="Q11" s="6" t="s">
        <v>133</v>
      </c>
      <c r="R11" s="6" t="s">
        <v>133</v>
      </c>
      <c r="S11" s="6" t="s">
        <v>133</v>
      </c>
      <c r="T11" s="20" t="s">
        <v>133</v>
      </c>
      <c r="U11" s="6" t="s">
        <v>133</v>
      </c>
      <c r="V11" s="6" t="s">
        <v>133</v>
      </c>
      <c r="W11" s="6" t="s">
        <v>133</v>
      </c>
      <c r="X11" s="6" t="s">
        <v>133</v>
      </c>
      <c r="Y11" s="20" t="s">
        <v>133</v>
      </c>
      <c r="Z11" s="6" t="s">
        <v>133</v>
      </c>
      <c r="AA11" s="6" t="s">
        <v>133</v>
      </c>
      <c r="AB11" s="6" t="s">
        <v>133</v>
      </c>
      <c r="AC11" s="6" t="s">
        <v>133</v>
      </c>
      <c r="AD11" s="20" t="s">
        <v>133</v>
      </c>
      <c r="AE11" s="6" t="s">
        <v>133</v>
      </c>
      <c r="AF11" s="6" t="s">
        <v>133</v>
      </c>
      <c r="AG11" s="6" t="s">
        <v>133</v>
      </c>
      <c r="AH11" s="6" t="s">
        <v>471</v>
      </c>
      <c r="AI11" s="6" t="s">
        <v>133</v>
      </c>
      <c r="AJ11" s="6" t="s">
        <v>530</v>
      </c>
      <c r="AK11" s="6" t="s">
        <v>567</v>
      </c>
      <c r="AL11" s="6" t="s">
        <v>569</v>
      </c>
      <c r="AM11" s="6" t="s">
        <v>578</v>
      </c>
      <c r="AN11" s="6" t="s">
        <v>163</v>
      </c>
      <c r="AO11" s="6" t="s">
        <v>628</v>
      </c>
      <c r="AP11" s="6" t="s">
        <v>471</v>
      </c>
      <c r="AQ11" s="6" t="s">
        <v>133</v>
      </c>
      <c r="AR11" s="6" t="s">
        <v>530</v>
      </c>
      <c r="AS11" s="6" t="s">
        <v>567</v>
      </c>
      <c r="AT11" s="6" t="s">
        <v>569</v>
      </c>
      <c r="AU11" s="6" t="s">
        <v>578</v>
      </c>
      <c r="AV11" s="6" t="s">
        <v>133</v>
      </c>
      <c r="AW11" s="6" t="s">
        <v>133</v>
      </c>
      <c r="AX11" s="6" t="s">
        <v>684</v>
      </c>
      <c r="AY11" s="6" t="s">
        <v>742</v>
      </c>
      <c r="AZ11" s="6" t="s">
        <v>788</v>
      </c>
      <c r="BA11" s="6" t="s">
        <v>133</v>
      </c>
      <c r="BB11" s="23" t="n">
        <v>18</v>
      </c>
      <c r="BC11" s="25"/>
      <c r="BD11" s="25" t="s">
        <v>821</v>
      </c>
      <c r="BE11" s="25"/>
      <c r="BF11" s="25"/>
      <c r="BG11" s="25"/>
      <c r="BH11" s="25"/>
      <c r="BI11" s="25"/>
      <c r="BJ11" s="25"/>
      <c r="BK11" s="25"/>
      <c r="BL11" s="25"/>
      <c r="BM11" s="25"/>
      <c r="BN11" s="25"/>
      <c r="BO11" s="25"/>
      <c r="BP11" s="16" t="n">
        <v>45736</v>
      </c>
      <c r="BQ11" s="27" t="str">
        <f>HYPERLINK("https://organic.ams.usda.gov/Integrity/Certificate.aspx?cid=42&amp;nopid=6780000007")</f>
        <v>https://organic.ams.usda.gov/Integrity/Certificate.aspx?cid=42&amp;nopid=6780000007</v>
      </c>
    </row>
    <row r="12">
      <c r="A12" t="s">
        <v>3</v>
      </c>
      <c r="B12" s="6" t="s">
        <v>6</v>
      </c>
      <c r="C12" s="6" t="s">
        <v>9</v>
      </c>
      <c r="D12" s="6" t="s">
        <v>11</v>
      </c>
      <c r="E12" s="10" t="s">
        <v>22</v>
      </c>
      <c r="F12" s="6" t="s">
        <v>81</v>
      </c>
      <c r="G12" s="6" t="s">
        <v>133</v>
      </c>
      <c r="H12" s="6" t="s">
        <v>151</v>
      </c>
      <c r="I12" s="6" t="s">
        <v>209</v>
      </c>
      <c r="J12" s="6" t="s">
        <v>265</v>
      </c>
      <c r="K12" s="6" t="s">
        <v>314</v>
      </c>
      <c r="L12" s="16" t="n">
        <v>38520</v>
      </c>
      <c r="M12" s="16" t="n">
        <v>45748</v>
      </c>
      <c r="N12" s="6" t="s">
        <v>314</v>
      </c>
      <c r="O12" s="16" t="n">
        <v>38520</v>
      </c>
      <c r="P12" s="6" t="s">
        <v>333</v>
      </c>
      <c r="Q12" s="6" t="s">
        <v>133</v>
      </c>
      <c r="R12" s="6" t="s">
        <v>383</v>
      </c>
      <c r="S12" s="6" t="s">
        <v>314</v>
      </c>
      <c r="T12" s="16" t="n">
        <v>38520</v>
      </c>
      <c r="U12" s="6" t="s">
        <v>433</v>
      </c>
      <c r="V12" s="6" t="s">
        <v>133</v>
      </c>
      <c r="W12" s="6" t="s">
        <v>383</v>
      </c>
      <c r="X12" s="6" t="s">
        <v>133</v>
      </c>
      <c r="Y12" s="20" t="s">
        <v>133</v>
      </c>
      <c r="Z12" s="6" t="s">
        <v>133</v>
      </c>
      <c r="AA12" s="6" t="s">
        <v>133</v>
      </c>
      <c r="AB12" s="6" t="s">
        <v>133</v>
      </c>
      <c r="AC12" s="6" t="s">
        <v>314</v>
      </c>
      <c r="AD12" s="16" t="n">
        <v>38520</v>
      </c>
      <c r="AE12" s="6" t="s">
        <v>453</v>
      </c>
      <c r="AF12" s="6" t="s">
        <v>133</v>
      </c>
      <c r="AG12" s="6" t="s">
        <v>383</v>
      </c>
      <c r="AH12" s="6" t="s">
        <v>472</v>
      </c>
      <c r="AI12" s="6" t="s">
        <v>133</v>
      </c>
      <c r="AJ12" s="6" t="s">
        <v>531</v>
      </c>
      <c r="AK12" s="6" t="s">
        <v>567</v>
      </c>
      <c r="AL12" s="6" t="s">
        <v>569</v>
      </c>
      <c r="AM12" s="6" t="s">
        <v>579</v>
      </c>
      <c r="AN12" s="6" t="s">
        <v>619</v>
      </c>
      <c r="AO12" s="6" t="s">
        <v>631</v>
      </c>
      <c r="AP12" s="6" t="s">
        <v>472</v>
      </c>
      <c r="AQ12" s="6" t="s">
        <v>133</v>
      </c>
      <c r="AR12" s="6" t="s">
        <v>531</v>
      </c>
      <c r="AS12" s="6" t="s">
        <v>567</v>
      </c>
      <c r="AT12" s="6" t="s">
        <v>569</v>
      </c>
      <c r="AU12" s="6" t="s">
        <v>579</v>
      </c>
      <c r="AV12" s="6" t="s">
        <v>133</v>
      </c>
      <c r="AW12" s="6" t="s">
        <v>133</v>
      </c>
      <c r="AX12" s="6" t="s">
        <v>685</v>
      </c>
      <c r="AY12" s="6" t="s">
        <v>133</v>
      </c>
      <c r="AZ12" s="6" t="s">
        <v>133</v>
      </c>
      <c r="BA12" s="6" t="s">
        <v>133</v>
      </c>
      <c r="BB12" s="23" t="n">
        <v>176</v>
      </c>
      <c r="BC12" s="25"/>
      <c r="BD12" s="25"/>
      <c r="BE12" s="25"/>
      <c r="BF12" s="25" t="s">
        <v>821</v>
      </c>
      <c r="BG12" s="25"/>
      <c r="BH12" s="25"/>
      <c r="BI12" s="25"/>
      <c r="BJ12" s="25"/>
      <c r="BK12" s="25"/>
      <c r="BL12" s="25"/>
      <c r="BM12" s="25"/>
      <c r="BN12" s="25"/>
      <c r="BO12" s="25"/>
      <c r="BP12" s="16" t="n">
        <v>45474</v>
      </c>
      <c r="BQ12" s="27" t="str">
        <f>HYPERLINK("https://organic.ams.usda.gov/Integrity/Certificate.aspx?cid=42&amp;nopid=6780000201")</f>
        <v>https://organic.ams.usda.gov/Integrity/Certificate.aspx?cid=42&amp;nopid=6780000201</v>
      </c>
    </row>
    <row r="13">
      <c r="A13" t="s">
        <v>3</v>
      </c>
      <c r="B13" s="6" t="s">
        <v>6</v>
      </c>
      <c r="C13" s="6" t="s">
        <v>9</v>
      </c>
      <c r="D13" s="6" t="s">
        <v>11</v>
      </c>
      <c r="E13" s="10" t="s">
        <v>23</v>
      </c>
      <c r="F13" s="6" t="s">
        <v>82</v>
      </c>
      <c r="G13" s="6" t="s">
        <v>133</v>
      </c>
      <c r="H13" s="6" t="s">
        <v>152</v>
      </c>
      <c r="I13" s="6" t="s">
        <v>210</v>
      </c>
      <c r="J13" s="6" t="s">
        <v>266</v>
      </c>
      <c r="K13" s="6" t="s">
        <v>314</v>
      </c>
      <c r="L13" s="16" t="n">
        <v>42139</v>
      </c>
      <c r="M13" s="16" t="n">
        <v>45748</v>
      </c>
      <c r="N13" s="6" t="s">
        <v>314</v>
      </c>
      <c r="O13" s="16" t="n">
        <v>42139</v>
      </c>
      <c r="P13" s="6" t="s">
        <v>334</v>
      </c>
      <c r="Q13" s="6" t="s">
        <v>133</v>
      </c>
      <c r="R13" s="6" t="s">
        <v>384</v>
      </c>
      <c r="S13" s="6" t="s">
        <v>314</v>
      </c>
      <c r="T13" s="16" t="n">
        <v>42402</v>
      </c>
      <c r="U13" s="6" t="s">
        <v>434</v>
      </c>
      <c r="V13" s="6" t="s">
        <v>133</v>
      </c>
      <c r="W13" s="6" t="s">
        <v>384</v>
      </c>
      <c r="X13" s="6" t="s">
        <v>133</v>
      </c>
      <c r="Y13" s="20" t="s">
        <v>133</v>
      </c>
      <c r="Z13" s="6" t="s">
        <v>133</v>
      </c>
      <c r="AA13" s="6" t="s">
        <v>133</v>
      </c>
      <c r="AB13" s="6" t="s">
        <v>133</v>
      </c>
      <c r="AC13" s="6" t="s">
        <v>314</v>
      </c>
      <c r="AD13" s="16" t="n">
        <v>42139</v>
      </c>
      <c r="AE13" s="6" t="s">
        <v>453</v>
      </c>
      <c r="AF13" s="6" t="s">
        <v>133</v>
      </c>
      <c r="AG13" s="6" t="s">
        <v>384</v>
      </c>
      <c r="AH13" s="6" t="s">
        <v>473</v>
      </c>
      <c r="AI13" s="6" t="s">
        <v>133</v>
      </c>
      <c r="AJ13" s="6" t="s">
        <v>532</v>
      </c>
      <c r="AK13" s="6" t="s">
        <v>567</v>
      </c>
      <c r="AL13" s="6" t="s">
        <v>569</v>
      </c>
      <c r="AM13" s="6" t="s">
        <v>580</v>
      </c>
      <c r="AN13" s="6" t="s">
        <v>619</v>
      </c>
      <c r="AO13" s="6" t="s">
        <v>631</v>
      </c>
      <c r="AP13" s="6" t="s">
        <v>473</v>
      </c>
      <c r="AQ13" s="6" t="s">
        <v>133</v>
      </c>
      <c r="AR13" s="6" t="s">
        <v>532</v>
      </c>
      <c r="AS13" s="6" t="s">
        <v>567</v>
      </c>
      <c r="AT13" s="6" t="s">
        <v>569</v>
      </c>
      <c r="AU13" s="6" t="s">
        <v>580</v>
      </c>
      <c r="AV13" s="6" t="s">
        <v>133</v>
      </c>
      <c r="AW13" s="6" t="s">
        <v>133</v>
      </c>
      <c r="AX13" s="6" t="s">
        <v>686</v>
      </c>
      <c r="AY13" s="6" t="s">
        <v>133</v>
      </c>
      <c r="AZ13" s="6" t="s">
        <v>133</v>
      </c>
      <c r="BA13" s="6" t="s">
        <v>133</v>
      </c>
      <c r="BB13" s="23" t="n">
        <v>233</v>
      </c>
      <c r="BC13" s="25"/>
      <c r="BD13" s="25"/>
      <c r="BE13" s="25"/>
      <c r="BF13" s="25" t="s">
        <v>821</v>
      </c>
      <c r="BG13" s="25"/>
      <c r="BH13" s="25"/>
      <c r="BI13" s="25"/>
      <c r="BJ13" s="25"/>
      <c r="BK13" s="25"/>
      <c r="BL13" s="25"/>
      <c r="BM13" s="25"/>
      <c r="BN13" s="25"/>
      <c r="BO13" s="25"/>
      <c r="BP13" s="16" t="n">
        <v>45398</v>
      </c>
      <c r="BQ13" s="27" t="str">
        <f>HYPERLINK("https://organic.ams.usda.gov/Integrity/Certificate.aspx?cid=42&amp;nopid=6780000261")</f>
        <v>https://organic.ams.usda.gov/Integrity/Certificate.aspx?cid=42&amp;nopid=6780000261</v>
      </c>
    </row>
    <row r="14">
      <c r="A14" t="s">
        <v>3</v>
      </c>
      <c r="B14" s="6" t="s">
        <v>6</v>
      </c>
      <c r="C14" s="6" t="s">
        <v>9</v>
      </c>
      <c r="D14" s="6" t="s">
        <v>11</v>
      </c>
      <c r="E14" s="10" t="s">
        <v>24</v>
      </c>
      <c r="F14" s="6" t="s">
        <v>83</v>
      </c>
      <c r="G14" s="6" t="s">
        <v>133</v>
      </c>
      <c r="H14" s="6" t="s">
        <v>153</v>
      </c>
      <c r="I14" s="6" t="s">
        <v>211</v>
      </c>
      <c r="J14" s="6" t="s">
        <v>267</v>
      </c>
      <c r="K14" s="6" t="s">
        <v>314</v>
      </c>
      <c r="L14" s="16" t="n">
        <v>44426</v>
      </c>
      <c r="M14" s="16" t="n">
        <v>45748</v>
      </c>
      <c r="N14" s="6" t="s">
        <v>314</v>
      </c>
      <c r="O14" s="16" t="n">
        <v>44426</v>
      </c>
      <c r="P14" s="6" t="s">
        <v>335</v>
      </c>
      <c r="Q14" s="6" t="s">
        <v>133</v>
      </c>
      <c r="R14" s="6" t="s">
        <v>385</v>
      </c>
      <c r="S14" s="6" t="s">
        <v>133</v>
      </c>
      <c r="T14" s="20" t="s">
        <v>133</v>
      </c>
      <c r="U14" s="6" t="s">
        <v>133</v>
      </c>
      <c r="V14" s="6" t="s">
        <v>133</v>
      </c>
      <c r="W14" s="6" t="s">
        <v>133</v>
      </c>
      <c r="X14" s="6" t="s">
        <v>133</v>
      </c>
      <c r="Y14" s="20" t="s">
        <v>133</v>
      </c>
      <c r="Z14" s="6" t="s">
        <v>133</v>
      </c>
      <c r="AA14" s="6" t="s">
        <v>133</v>
      </c>
      <c r="AB14" s="6" t="s">
        <v>133</v>
      </c>
      <c r="AC14" s="6" t="s">
        <v>133</v>
      </c>
      <c r="AD14" s="20" t="s">
        <v>133</v>
      </c>
      <c r="AE14" s="6" t="s">
        <v>133</v>
      </c>
      <c r="AF14" s="6" t="s">
        <v>133</v>
      </c>
      <c r="AG14" s="6" t="s">
        <v>133</v>
      </c>
      <c r="AH14" s="6" t="s">
        <v>474</v>
      </c>
      <c r="AI14" s="6" t="s">
        <v>133</v>
      </c>
      <c r="AJ14" s="6" t="s">
        <v>533</v>
      </c>
      <c r="AK14" s="6" t="s">
        <v>567</v>
      </c>
      <c r="AL14" s="6" t="s">
        <v>569</v>
      </c>
      <c r="AM14" s="6" t="s">
        <v>581</v>
      </c>
      <c r="AN14" s="6" t="s">
        <v>620</v>
      </c>
      <c r="AO14" s="6" t="s">
        <v>632</v>
      </c>
      <c r="AP14" s="6" t="s">
        <v>646</v>
      </c>
      <c r="AQ14" s="6" t="s">
        <v>133</v>
      </c>
      <c r="AR14" s="6" t="s">
        <v>558</v>
      </c>
      <c r="AS14" s="6" t="s">
        <v>567</v>
      </c>
      <c r="AT14" s="6" t="s">
        <v>569</v>
      </c>
      <c r="AU14" s="6" t="s">
        <v>606</v>
      </c>
      <c r="AV14" s="6" t="s">
        <v>620</v>
      </c>
      <c r="AW14" s="6" t="s">
        <v>632</v>
      </c>
      <c r="AX14" s="6" t="s">
        <v>687</v>
      </c>
      <c r="AY14" s="6" t="s">
        <v>743</v>
      </c>
      <c r="AZ14" s="6" t="s">
        <v>133</v>
      </c>
      <c r="BA14" s="6" t="s">
        <v>133</v>
      </c>
      <c r="BB14" s="23" t="n">
        <v>338</v>
      </c>
      <c r="BC14" s="25"/>
      <c r="BD14" s="25"/>
      <c r="BE14" s="25"/>
      <c r="BF14" s="25"/>
      <c r="BG14" s="25"/>
      <c r="BH14" s="25"/>
      <c r="BI14" s="25"/>
      <c r="BJ14" s="25"/>
      <c r="BK14" s="25"/>
      <c r="BL14" s="25"/>
      <c r="BM14" s="25"/>
      <c r="BN14" s="25"/>
      <c r="BO14" s="25"/>
      <c r="BP14" s="16" t="n">
        <v>45397</v>
      </c>
      <c r="BQ14" s="27" t="str">
        <f>HYPERLINK("https://organic.ams.usda.gov/Integrity/Certificate.aspx?cid=42&amp;nopid=6786314203")</f>
        <v>https://organic.ams.usda.gov/Integrity/Certificate.aspx?cid=42&amp;nopid=6786314203</v>
      </c>
    </row>
    <row r="15">
      <c r="A15" t="s">
        <v>3</v>
      </c>
      <c r="B15" s="6" t="s">
        <v>6</v>
      </c>
      <c r="C15" s="6" t="s">
        <v>9</v>
      </c>
      <c r="D15" s="6" t="s">
        <v>11</v>
      </c>
      <c r="E15" s="10" t="s">
        <v>25</v>
      </c>
      <c r="F15" s="6" t="s">
        <v>84</v>
      </c>
      <c r="G15" s="6" t="s">
        <v>133</v>
      </c>
      <c r="H15" s="6" t="s">
        <v>154</v>
      </c>
      <c r="I15" s="6" t="s">
        <v>212</v>
      </c>
      <c r="J15" s="6" t="s">
        <v>268</v>
      </c>
      <c r="K15" s="6" t="s">
        <v>314</v>
      </c>
      <c r="L15" s="16" t="n">
        <v>40702</v>
      </c>
      <c r="M15" s="16" t="n">
        <v>45748</v>
      </c>
      <c r="N15" s="6" t="s">
        <v>314</v>
      </c>
      <c r="O15" s="16" t="n">
        <v>40702</v>
      </c>
      <c r="P15" s="6" t="s">
        <v>336</v>
      </c>
      <c r="Q15" s="6" t="s">
        <v>133</v>
      </c>
      <c r="R15" s="6" t="s">
        <v>386</v>
      </c>
      <c r="S15" s="6" t="s">
        <v>133</v>
      </c>
      <c r="T15" s="20" t="s">
        <v>133</v>
      </c>
      <c r="U15" s="6" t="s">
        <v>133</v>
      </c>
      <c r="V15" s="6" t="s">
        <v>133</v>
      </c>
      <c r="W15" s="6" t="s">
        <v>133</v>
      </c>
      <c r="X15" s="6" t="s">
        <v>133</v>
      </c>
      <c r="Y15" s="20" t="s">
        <v>133</v>
      </c>
      <c r="Z15" s="6" t="s">
        <v>133</v>
      </c>
      <c r="AA15" s="6" t="s">
        <v>133</v>
      </c>
      <c r="AB15" s="6" t="s">
        <v>133</v>
      </c>
      <c r="AC15" s="6" t="s">
        <v>133</v>
      </c>
      <c r="AD15" s="20" t="s">
        <v>133</v>
      </c>
      <c r="AE15" s="6" t="s">
        <v>133</v>
      </c>
      <c r="AF15" s="6" t="s">
        <v>133</v>
      </c>
      <c r="AG15" s="6" t="s">
        <v>133</v>
      </c>
      <c r="AH15" s="6" t="s">
        <v>475</v>
      </c>
      <c r="AI15" s="6" t="s">
        <v>133</v>
      </c>
      <c r="AJ15" s="6" t="s">
        <v>523</v>
      </c>
      <c r="AK15" s="6" t="s">
        <v>567</v>
      </c>
      <c r="AL15" s="6" t="s">
        <v>569</v>
      </c>
      <c r="AM15" s="6" t="s">
        <v>571</v>
      </c>
      <c r="AN15" s="6" t="s">
        <v>158</v>
      </c>
      <c r="AO15" s="6" t="s">
        <v>633</v>
      </c>
      <c r="AP15" s="6" t="s">
        <v>475</v>
      </c>
      <c r="AQ15" s="6" t="s">
        <v>133</v>
      </c>
      <c r="AR15" s="6" t="s">
        <v>523</v>
      </c>
      <c r="AS15" s="6" t="s">
        <v>567</v>
      </c>
      <c r="AT15" s="6" t="s">
        <v>569</v>
      </c>
      <c r="AU15" s="6" t="s">
        <v>571</v>
      </c>
      <c r="AV15" s="6" t="s">
        <v>133</v>
      </c>
      <c r="AW15" s="6" t="s">
        <v>133</v>
      </c>
      <c r="AX15" s="6" t="s">
        <v>688</v>
      </c>
      <c r="AY15" s="6" t="s">
        <v>744</v>
      </c>
      <c r="AZ15" s="6" t="s">
        <v>789</v>
      </c>
      <c r="BA15" s="6" t="s">
        <v>133</v>
      </c>
      <c r="BB15" s="23" t="n">
        <v>18</v>
      </c>
      <c r="BC15" s="25"/>
      <c r="BD15" s="25"/>
      <c r="BE15" s="25"/>
      <c r="BF15" s="25"/>
      <c r="BG15" s="25"/>
      <c r="BH15" s="25"/>
      <c r="BI15" s="25"/>
      <c r="BJ15" s="25"/>
      <c r="BK15" s="25"/>
      <c r="BL15" s="25"/>
      <c r="BM15" s="25"/>
      <c r="BN15" s="25"/>
      <c r="BO15" s="25"/>
      <c r="BP15" s="16" t="n">
        <v>45436</v>
      </c>
      <c r="BQ15" s="27" t="str">
        <f>HYPERLINK("https://organic.ams.usda.gov/Integrity/Certificate.aspx?cid=42&amp;nopid=6780000045")</f>
        <v>https://organic.ams.usda.gov/Integrity/Certificate.aspx?cid=42&amp;nopid=6780000045</v>
      </c>
    </row>
    <row r="16">
      <c r="A16" t="s">
        <v>3</v>
      </c>
      <c r="B16" s="6" t="s">
        <v>6</v>
      </c>
      <c r="C16" s="6" t="s">
        <v>9</v>
      </c>
      <c r="D16" s="6" t="s">
        <v>11</v>
      </c>
      <c r="E16" s="10" t="s">
        <v>26</v>
      </c>
      <c r="F16" s="6" t="s">
        <v>85</v>
      </c>
      <c r="G16" s="6" t="s">
        <v>133</v>
      </c>
      <c r="H16" s="6" t="s">
        <v>155</v>
      </c>
      <c r="I16" s="6" t="s">
        <v>213</v>
      </c>
      <c r="J16" s="6" t="s">
        <v>269</v>
      </c>
      <c r="K16" s="6" t="s">
        <v>314</v>
      </c>
      <c r="L16" s="16" t="n">
        <v>40360</v>
      </c>
      <c r="M16" s="16" t="n">
        <v>45748</v>
      </c>
      <c r="N16" s="6" t="s">
        <v>314</v>
      </c>
      <c r="O16" s="16" t="n">
        <v>40360</v>
      </c>
      <c r="P16" s="6" t="s">
        <v>337</v>
      </c>
      <c r="Q16" s="6" t="s">
        <v>133</v>
      </c>
      <c r="R16" s="6" t="s">
        <v>387</v>
      </c>
      <c r="S16" s="6" t="s">
        <v>133</v>
      </c>
      <c r="T16" s="20" t="s">
        <v>133</v>
      </c>
      <c r="U16" s="6" t="s">
        <v>133</v>
      </c>
      <c r="V16" s="6" t="s">
        <v>133</v>
      </c>
      <c r="W16" s="6" t="s">
        <v>133</v>
      </c>
      <c r="X16" s="6" t="s">
        <v>133</v>
      </c>
      <c r="Y16" s="20" t="s">
        <v>133</v>
      </c>
      <c r="Z16" s="6" t="s">
        <v>133</v>
      </c>
      <c r="AA16" s="6" t="s">
        <v>133</v>
      </c>
      <c r="AB16" s="6" t="s">
        <v>133</v>
      </c>
      <c r="AC16" s="6" t="s">
        <v>133</v>
      </c>
      <c r="AD16" s="20" t="s">
        <v>133</v>
      </c>
      <c r="AE16" s="6" t="s">
        <v>133</v>
      </c>
      <c r="AF16" s="6" t="s">
        <v>133</v>
      </c>
      <c r="AG16" s="6" t="s">
        <v>133</v>
      </c>
      <c r="AH16" s="6" t="s">
        <v>476</v>
      </c>
      <c r="AI16" s="6" t="s">
        <v>133</v>
      </c>
      <c r="AJ16" s="6" t="s">
        <v>534</v>
      </c>
      <c r="AK16" s="6" t="s">
        <v>567</v>
      </c>
      <c r="AL16" s="6" t="s">
        <v>569</v>
      </c>
      <c r="AM16" s="6" t="s">
        <v>582</v>
      </c>
      <c r="AN16" s="6" t="s">
        <v>621</v>
      </c>
      <c r="AO16" s="6" t="s">
        <v>634</v>
      </c>
      <c r="AP16" s="6" t="s">
        <v>476</v>
      </c>
      <c r="AQ16" s="6" t="s">
        <v>133</v>
      </c>
      <c r="AR16" s="6" t="s">
        <v>534</v>
      </c>
      <c r="AS16" s="6" t="s">
        <v>567</v>
      </c>
      <c r="AT16" s="6" t="s">
        <v>569</v>
      </c>
      <c r="AU16" s="6" t="s">
        <v>582</v>
      </c>
      <c r="AV16" s="6" t="s">
        <v>133</v>
      </c>
      <c r="AW16" s="6" t="s">
        <v>133</v>
      </c>
      <c r="AX16" s="6" t="s">
        <v>689</v>
      </c>
      <c r="AY16" s="6" t="s">
        <v>745</v>
      </c>
      <c r="AZ16" s="6" t="s">
        <v>790</v>
      </c>
      <c r="BA16" s="6" t="s">
        <v>133</v>
      </c>
      <c r="BB16" s="23" t="n">
        <v>38</v>
      </c>
      <c r="BC16" s="25"/>
      <c r="BD16" s="25"/>
      <c r="BE16" s="25"/>
      <c r="BF16" s="25"/>
      <c r="BG16" s="25"/>
      <c r="BH16" s="25"/>
      <c r="BI16" s="25"/>
      <c r="BJ16" s="25"/>
      <c r="BK16" s="25"/>
      <c r="BL16" s="25"/>
      <c r="BM16" s="25"/>
      <c r="BN16" s="25"/>
      <c r="BO16" s="25"/>
      <c r="BP16" s="16" t="n">
        <v>45407</v>
      </c>
      <c r="BQ16" s="27" t="str">
        <f>HYPERLINK("https://organic.ams.usda.gov/Integrity/Certificate.aspx?cid=42&amp;nopid=6780000069")</f>
        <v>https://organic.ams.usda.gov/Integrity/Certificate.aspx?cid=42&amp;nopid=6780000069</v>
      </c>
    </row>
    <row r="17">
      <c r="A17" t="s">
        <v>3</v>
      </c>
      <c r="B17" s="6" t="s">
        <v>6</v>
      </c>
      <c r="C17" s="6" t="s">
        <v>9</v>
      </c>
      <c r="D17" s="6" t="s">
        <v>11</v>
      </c>
      <c r="E17" s="10" t="s">
        <v>27</v>
      </c>
      <c r="F17" s="6" t="s">
        <v>86</v>
      </c>
      <c r="G17" s="6" t="s">
        <v>133</v>
      </c>
      <c r="H17" s="6" t="s">
        <v>156</v>
      </c>
      <c r="I17" s="6" t="s">
        <v>214</v>
      </c>
      <c r="J17" s="6" t="s">
        <v>270</v>
      </c>
      <c r="K17" s="6" t="s">
        <v>314</v>
      </c>
      <c r="L17" s="16" t="n">
        <v>41640</v>
      </c>
      <c r="M17" s="16" t="n">
        <v>45748</v>
      </c>
      <c r="N17" s="6" t="s">
        <v>314</v>
      </c>
      <c r="O17" s="16" t="n">
        <v>41640</v>
      </c>
      <c r="P17" s="6" t="s">
        <v>338</v>
      </c>
      <c r="Q17" s="6" t="s">
        <v>133</v>
      </c>
      <c r="R17" s="6" t="s">
        <v>388</v>
      </c>
      <c r="S17" s="6" t="s">
        <v>314</v>
      </c>
      <c r="T17" s="16" t="n">
        <v>41640</v>
      </c>
      <c r="U17" s="6" t="s">
        <v>434</v>
      </c>
      <c r="V17" s="6" t="s">
        <v>133</v>
      </c>
      <c r="W17" s="6" t="s">
        <v>388</v>
      </c>
      <c r="X17" s="6" t="s">
        <v>133</v>
      </c>
      <c r="Y17" s="20" t="s">
        <v>133</v>
      </c>
      <c r="Z17" s="6" t="s">
        <v>133</v>
      </c>
      <c r="AA17" s="6" t="s">
        <v>133</v>
      </c>
      <c r="AB17" s="6" t="s">
        <v>133</v>
      </c>
      <c r="AC17" s="6" t="s">
        <v>314</v>
      </c>
      <c r="AD17" s="16" t="n">
        <v>41640</v>
      </c>
      <c r="AE17" s="6" t="s">
        <v>453</v>
      </c>
      <c r="AF17" s="6" t="s">
        <v>133</v>
      </c>
      <c r="AG17" s="6" t="s">
        <v>388</v>
      </c>
      <c r="AH17" s="6" t="s">
        <v>477</v>
      </c>
      <c r="AI17" s="6" t="s">
        <v>133</v>
      </c>
      <c r="AJ17" s="6" t="s">
        <v>535</v>
      </c>
      <c r="AK17" s="6" t="s">
        <v>567</v>
      </c>
      <c r="AL17" s="6" t="s">
        <v>569</v>
      </c>
      <c r="AM17" s="6" t="s">
        <v>583</v>
      </c>
      <c r="AN17" s="6" t="s">
        <v>616</v>
      </c>
      <c r="AO17" s="6" t="s">
        <v>627</v>
      </c>
      <c r="AP17" s="6" t="s">
        <v>477</v>
      </c>
      <c r="AQ17" s="6" t="s">
        <v>133</v>
      </c>
      <c r="AR17" s="6" t="s">
        <v>535</v>
      </c>
      <c r="AS17" s="6" t="s">
        <v>567</v>
      </c>
      <c r="AT17" s="6" t="s">
        <v>569</v>
      </c>
      <c r="AU17" s="6" t="s">
        <v>583</v>
      </c>
      <c r="AV17" s="6" t="s">
        <v>133</v>
      </c>
      <c r="AW17" s="6" t="s">
        <v>133</v>
      </c>
      <c r="AX17" s="6" t="s">
        <v>690</v>
      </c>
      <c r="AY17" s="6" t="s">
        <v>746</v>
      </c>
      <c r="AZ17" s="6" t="s">
        <v>133</v>
      </c>
      <c r="BA17" s="6" t="s">
        <v>133</v>
      </c>
      <c r="BB17" s="23" t="n">
        <v>240</v>
      </c>
      <c r="BC17" s="25"/>
      <c r="BD17" s="25"/>
      <c r="BE17" s="25"/>
      <c r="BF17" s="25" t="s">
        <v>821</v>
      </c>
      <c r="BG17" s="25"/>
      <c r="BH17" s="25"/>
      <c r="BI17" s="25"/>
      <c r="BJ17" s="25"/>
      <c r="BK17" s="25"/>
      <c r="BL17" s="25"/>
      <c r="BM17" s="25"/>
      <c r="BN17" s="25"/>
      <c r="BO17" s="25"/>
      <c r="BP17" s="16" t="n">
        <v>45454</v>
      </c>
      <c r="BQ17" s="27" t="str">
        <f>HYPERLINK("https://organic.ams.usda.gov/Integrity/Certificate.aspx?cid=42&amp;nopid=6780000231")</f>
        <v>https://organic.ams.usda.gov/Integrity/Certificate.aspx?cid=42&amp;nopid=6780000231</v>
      </c>
    </row>
    <row r="18">
      <c r="A18" t="s">
        <v>3</v>
      </c>
      <c r="B18" s="6" t="s">
        <v>6</v>
      </c>
      <c r="C18" s="6" t="s">
        <v>9</v>
      </c>
      <c r="D18" s="6" t="s">
        <v>11</v>
      </c>
      <c r="E18" s="10" t="s">
        <v>28</v>
      </c>
      <c r="F18" s="6" t="s">
        <v>87</v>
      </c>
      <c r="G18" s="6" t="s">
        <v>133</v>
      </c>
      <c r="H18" s="6" t="s">
        <v>157</v>
      </c>
      <c r="I18" s="6" t="s">
        <v>215</v>
      </c>
      <c r="J18" s="6" t="s">
        <v>271</v>
      </c>
      <c r="K18" s="6" t="s">
        <v>314</v>
      </c>
      <c r="L18" s="16" t="n">
        <v>39448</v>
      </c>
      <c r="M18" s="16" t="n">
        <v>45748</v>
      </c>
      <c r="N18" s="6" t="s">
        <v>314</v>
      </c>
      <c r="O18" s="16" t="n">
        <v>39448</v>
      </c>
      <c r="P18" s="6" t="s">
        <v>339</v>
      </c>
      <c r="Q18" s="6" t="s">
        <v>133</v>
      </c>
      <c r="R18" s="6" t="s">
        <v>389</v>
      </c>
      <c r="S18" s="6" t="s">
        <v>133</v>
      </c>
      <c r="T18" s="20" t="s">
        <v>133</v>
      </c>
      <c r="U18" s="6" t="s">
        <v>133</v>
      </c>
      <c r="V18" s="6" t="s">
        <v>133</v>
      </c>
      <c r="W18" s="6" t="s">
        <v>133</v>
      </c>
      <c r="X18" s="6" t="s">
        <v>133</v>
      </c>
      <c r="Y18" s="20" t="s">
        <v>133</v>
      </c>
      <c r="Z18" s="6" t="s">
        <v>133</v>
      </c>
      <c r="AA18" s="6" t="s">
        <v>133</v>
      </c>
      <c r="AB18" s="6" t="s">
        <v>133</v>
      </c>
      <c r="AC18" s="6" t="s">
        <v>314</v>
      </c>
      <c r="AD18" s="16" t="n">
        <v>44957</v>
      </c>
      <c r="AE18" s="6" t="s">
        <v>454</v>
      </c>
      <c r="AF18" s="6" t="s">
        <v>133</v>
      </c>
      <c r="AG18" s="6" t="s">
        <v>389</v>
      </c>
      <c r="AH18" s="6" t="s">
        <v>478</v>
      </c>
      <c r="AI18" s="6" t="s">
        <v>133</v>
      </c>
      <c r="AJ18" s="6" t="s">
        <v>536</v>
      </c>
      <c r="AK18" s="6" t="s">
        <v>567</v>
      </c>
      <c r="AL18" s="6" t="s">
        <v>569</v>
      </c>
      <c r="AM18" s="6" t="s">
        <v>584</v>
      </c>
      <c r="AN18" s="6" t="s">
        <v>154</v>
      </c>
      <c r="AO18" s="6" t="s">
        <v>635</v>
      </c>
      <c r="AP18" s="6" t="s">
        <v>478</v>
      </c>
      <c r="AQ18" s="6" t="s">
        <v>133</v>
      </c>
      <c r="AR18" s="6" t="s">
        <v>536</v>
      </c>
      <c r="AS18" s="6" t="s">
        <v>567</v>
      </c>
      <c r="AT18" s="6" t="s">
        <v>569</v>
      </c>
      <c r="AU18" s="6" t="s">
        <v>584</v>
      </c>
      <c r="AV18" s="6" t="s">
        <v>133</v>
      </c>
      <c r="AW18" s="6" t="s">
        <v>133</v>
      </c>
      <c r="AX18" s="6" t="s">
        <v>691</v>
      </c>
      <c r="AY18" s="6" t="s">
        <v>747</v>
      </c>
      <c r="AZ18" s="6" t="s">
        <v>133</v>
      </c>
      <c r="BA18" s="6" t="s">
        <v>133</v>
      </c>
      <c r="BB18" s="23" t="n">
        <v>417</v>
      </c>
      <c r="BC18" s="25"/>
      <c r="BD18" s="25"/>
      <c r="BE18" s="25"/>
      <c r="BF18" s="25"/>
      <c r="BG18" s="25"/>
      <c r="BH18" s="25"/>
      <c r="BI18" s="25"/>
      <c r="BJ18" s="25"/>
      <c r="BK18" s="25"/>
      <c r="BL18" s="25"/>
      <c r="BM18" s="25"/>
      <c r="BN18" s="25"/>
      <c r="BO18" s="25"/>
      <c r="BP18" s="16" t="n">
        <v>45525</v>
      </c>
      <c r="BQ18" s="27" t="str">
        <f>HYPERLINK("https://organic.ams.usda.gov/Integrity/Certificate.aspx?cid=42&amp;nopid=6780000184")</f>
        <v>https://organic.ams.usda.gov/Integrity/Certificate.aspx?cid=42&amp;nopid=6780000184</v>
      </c>
    </row>
    <row r="19">
      <c r="A19" t="s">
        <v>3</v>
      </c>
      <c r="B19" s="6" t="s">
        <v>6</v>
      </c>
      <c r="C19" s="6" t="s">
        <v>9</v>
      </c>
      <c r="D19" s="6" t="s">
        <v>11</v>
      </c>
      <c r="E19" s="10" t="s">
        <v>29</v>
      </c>
      <c r="F19" s="6" t="s">
        <v>88</v>
      </c>
      <c r="G19" s="6" t="s">
        <v>133</v>
      </c>
      <c r="H19" s="6" t="s">
        <v>158</v>
      </c>
      <c r="I19" s="6" t="s">
        <v>216</v>
      </c>
      <c r="J19" s="6" t="s">
        <v>272</v>
      </c>
      <c r="K19" s="6" t="s">
        <v>314</v>
      </c>
      <c r="L19" s="16" t="n">
        <v>37503</v>
      </c>
      <c r="M19" s="16" t="n">
        <v>45748</v>
      </c>
      <c r="N19" s="6" t="s">
        <v>314</v>
      </c>
      <c r="O19" s="16" t="n">
        <v>37503</v>
      </c>
      <c r="P19" s="6" t="s">
        <v>340</v>
      </c>
      <c r="Q19" s="6" t="s">
        <v>133</v>
      </c>
      <c r="R19" s="6" t="s">
        <v>390</v>
      </c>
      <c r="S19" s="6" t="s">
        <v>133</v>
      </c>
      <c r="T19" s="20" t="s">
        <v>133</v>
      </c>
      <c r="U19" s="6" t="s">
        <v>133</v>
      </c>
      <c r="V19" s="6" t="s">
        <v>133</v>
      </c>
      <c r="W19" s="6" t="s">
        <v>133</v>
      </c>
      <c r="X19" s="6" t="s">
        <v>133</v>
      </c>
      <c r="Y19" s="20" t="s">
        <v>133</v>
      </c>
      <c r="Z19" s="6" t="s">
        <v>133</v>
      </c>
      <c r="AA19" s="6" t="s">
        <v>133</v>
      </c>
      <c r="AB19" s="6" t="s">
        <v>133</v>
      </c>
      <c r="AC19" s="6" t="s">
        <v>133</v>
      </c>
      <c r="AD19" s="20" t="s">
        <v>133</v>
      </c>
      <c r="AE19" s="6" t="s">
        <v>133</v>
      </c>
      <c r="AF19" s="6" t="s">
        <v>133</v>
      </c>
      <c r="AG19" s="6" t="s">
        <v>133</v>
      </c>
      <c r="AH19" s="6" t="s">
        <v>479</v>
      </c>
      <c r="AI19" s="6" t="s">
        <v>133</v>
      </c>
      <c r="AJ19" s="6" t="s">
        <v>537</v>
      </c>
      <c r="AK19" s="6" t="s">
        <v>567</v>
      </c>
      <c r="AL19" s="6" t="s">
        <v>569</v>
      </c>
      <c r="AM19" s="6" t="s">
        <v>585</v>
      </c>
      <c r="AN19" s="6" t="s">
        <v>199</v>
      </c>
      <c r="AO19" s="6" t="s">
        <v>636</v>
      </c>
      <c r="AP19" s="6" t="s">
        <v>479</v>
      </c>
      <c r="AQ19" s="6" t="s">
        <v>133</v>
      </c>
      <c r="AR19" s="6" t="s">
        <v>537</v>
      </c>
      <c r="AS19" s="6" t="s">
        <v>567</v>
      </c>
      <c r="AT19" s="6" t="s">
        <v>569</v>
      </c>
      <c r="AU19" s="6" t="s">
        <v>585</v>
      </c>
      <c r="AV19" s="6" t="s">
        <v>133</v>
      </c>
      <c r="AW19" s="6" t="s">
        <v>133</v>
      </c>
      <c r="AX19" s="6" t="s">
        <v>692</v>
      </c>
      <c r="AY19" s="6" t="s">
        <v>748</v>
      </c>
      <c r="AZ19" s="6" t="s">
        <v>133</v>
      </c>
      <c r="BA19" s="6" t="s">
        <v>133</v>
      </c>
      <c r="BB19" s="23" t="n">
        <v>83</v>
      </c>
      <c r="BC19" s="25"/>
      <c r="BD19" s="25"/>
      <c r="BE19" s="25"/>
      <c r="BF19" s="25"/>
      <c r="BG19" s="25"/>
      <c r="BH19" s="25"/>
      <c r="BI19" s="25"/>
      <c r="BJ19" s="25"/>
      <c r="BK19" s="25"/>
      <c r="BL19" s="25"/>
      <c r="BM19" s="25"/>
      <c r="BN19" s="25"/>
      <c r="BO19" s="25"/>
      <c r="BP19" s="16" t="n">
        <v>45378</v>
      </c>
      <c r="BQ19" s="27" t="str">
        <f>HYPERLINK("https://organic.ams.usda.gov/Integrity/Certificate.aspx?cid=42&amp;nopid=6780000033")</f>
        <v>https://organic.ams.usda.gov/Integrity/Certificate.aspx?cid=42&amp;nopid=6780000033</v>
      </c>
    </row>
    <row r="20">
      <c r="A20" t="s">
        <v>3</v>
      </c>
      <c r="B20" s="6" t="s">
        <v>6</v>
      </c>
      <c r="C20" s="6" t="s">
        <v>9</v>
      </c>
      <c r="D20" s="6" t="s">
        <v>11</v>
      </c>
      <c r="E20" s="10" t="s">
        <v>30</v>
      </c>
      <c r="F20" s="6" t="s">
        <v>89</v>
      </c>
      <c r="G20" s="6" t="s">
        <v>133</v>
      </c>
      <c r="H20" s="6" t="s">
        <v>159</v>
      </c>
      <c r="I20" s="6" t="s">
        <v>217</v>
      </c>
      <c r="J20" s="6" t="s">
        <v>273</v>
      </c>
      <c r="K20" s="6" t="s">
        <v>314</v>
      </c>
      <c r="L20" s="16" t="n">
        <v>39083</v>
      </c>
      <c r="M20" s="16" t="n">
        <v>45748</v>
      </c>
      <c r="N20" s="6" t="s">
        <v>314</v>
      </c>
      <c r="O20" s="16" t="n">
        <v>39083</v>
      </c>
      <c r="P20" s="6" t="s">
        <v>333</v>
      </c>
      <c r="Q20" s="6" t="s">
        <v>133</v>
      </c>
      <c r="R20" s="6" t="s">
        <v>391</v>
      </c>
      <c r="S20" s="6" t="s">
        <v>133</v>
      </c>
      <c r="T20" s="20" t="s">
        <v>133</v>
      </c>
      <c r="U20" s="6" t="s">
        <v>133</v>
      </c>
      <c r="V20" s="6" t="s">
        <v>133</v>
      </c>
      <c r="W20" s="6" t="s">
        <v>133</v>
      </c>
      <c r="X20" s="6" t="s">
        <v>133</v>
      </c>
      <c r="Y20" s="20" t="s">
        <v>133</v>
      </c>
      <c r="Z20" s="6" t="s">
        <v>133</v>
      </c>
      <c r="AA20" s="6" t="s">
        <v>133</v>
      </c>
      <c r="AB20" s="6" t="s">
        <v>133</v>
      </c>
      <c r="AC20" s="6" t="s">
        <v>133</v>
      </c>
      <c r="AD20" s="20" t="s">
        <v>133</v>
      </c>
      <c r="AE20" s="6" t="s">
        <v>133</v>
      </c>
      <c r="AF20" s="6" t="s">
        <v>133</v>
      </c>
      <c r="AG20" s="6" t="s">
        <v>133</v>
      </c>
      <c r="AH20" s="6" t="s">
        <v>480</v>
      </c>
      <c r="AI20" s="6" t="s">
        <v>133</v>
      </c>
      <c r="AJ20" s="6" t="s">
        <v>538</v>
      </c>
      <c r="AK20" s="6" t="s">
        <v>567</v>
      </c>
      <c r="AL20" s="6" t="s">
        <v>569</v>
      </c>
      <c r="AM20" s="6" t="s">
        <v>586</v>
      </c>
      <c r="AN20" s="6" t="s">
        <v>622</v>
      </c>
      <c r="AO20" s="6" t="s">
        <v>637</v>
      </c>
      <c r="AP20" s="6" t="s">
        <v>480</v>
      </c>
      <c r="AQ20" s="6" t="s">
        <v>133</v>
      </c>
      <c r="AR20" s="6" t="s">
        <v>538</v>
      </c>
      <c r="AS20" s="6" t="s">
        <v>567</v>
      </c>
      <c r="AT20" s="6" t="s">
        <v>569</v>
      </c>
      <c r="AU20" s="6" t="s">
        <v>586</v>
      </c>
      <c r="AV20" s="6" t="s">
        <v>133</v>
      </c>
      <c r="AW20" s="6" t="s">
        <v>133</v>
      </c>
      <c r="AX20" s="6" t="s">
        <v>693</v>
      </c>
      <c r="AY20" s="6" t="s">
        <v>749</v>
      </c>
      <c r="AZ20" s="6" t="s">
        <v>133</v>
      </c>
      <c r="BA20" s="6" t="s">
        <v>133</v>
      </c>
      <c r="BB20" s="23" t="n">
        <v>11</v>
      </c>
      <c r="BC20" s="25"/>
      <c r="BD20" s="25"/>
      <c r="BE20" s="25"/>
      <c r="BF20" s="25"/>
      <c r="BG20" s="25"/>
      <c r="BH20" s="25"/>
      <c r="BI20" s="25"/>
      <c r="BJ20" s="25"/>
      <c r="BK20" s="25"/>
      <c r="BL20" s="25"/>
      <c r="BM20" s="25"/>
      <c r="BN20" s="25"/>
      <c r="BO20" s="25"/>
      <c r="BP20" s="16" t="n">
        <v>45440</v>
      </c>
      <c r="BQ20" s="27" t="str">
        <f>HYPERLINK("https://organic.ams.usda.gov/Integrity/Certificate.aspx?cid=42&amp;nopid=6780000144")</f>
        <v>https://organic.ams.usda.gov/Integrity/Certificate.aspx?cid=42&amp;nopid=6780000144</v>
      </c>
    </row>
    <row r="21">
      <c r="A21" t="s">
        <v>3</v>
      </c>
      <c r="B21" s="6" t="s">
        <v>6</v>
      </c>
      <c r="C21" s="6" t="s">
        <v>9</v>
      </c>
      <c r="D21" s="6" t="s">
        <v>11</v>
      </c>
      <c r="E21" s="10" t="s">
        <v>31</v>
      </c>
      <c r="F21" s="6" t="s">
        <v>90</v>
      </c>
      <c r="G21" s="6" t="s">
        <v>133</v>
      </c>
      <c r="H21" s="6" t="s">
        <v>160</v>
      </c>
      <c r="I21" s="6" t="s">
        <v>218</v>
      </c>
      <c r="J21" s="6" t="s">
        <v>274</v>
      </c>
      <c r="K21" s="6" t="s">
        <v>314</v>
      </c>
      <c r="L21" s="16" t="n">
        <v>37593</v>
      </c>
      <c r="M21" s="16" t="n">
        <v>45383</v>
      </c>
      <c r="N21" s="6" t="s">
        <v>314</v>
      </c>
      <c r="O21" s="16" t="n">
        <v>37593</v>
      </c>
      <c r="P21" s="6" t="s">
        <v>341</v>
      </c>
      <c r="Q21" s="6" t="s">
        <v>133</v>
      </c>
      <c r="R21" s="6" t="s">
        <v>392</v>
      </c>
      <c r="S21" s="6" t="s">
        <v>133</v>
      </c>
      <c r="T21" s="20" t="s">
        <v>133</v>
      </c>
      <c r="U21" s="6" t="s">
        <v>133</v>
      </c>
      <c r="V21" s="6" t="s">
        <v>133</v>
      </c>
      <c r="W21" s="6" t="s">
        <v>133</v>
      </c>
      <c r="X21" s="6" t="s">
        <v>314</v>
      </c>
      <c r="Y21" s="16" t="n">
        <v>44902</v>
      </c>
      <c r="Z21" s="6" t="s">
        <v>446</v>
      </c>
      <c r="AA21" s="6" t="s">
        <v>133</v>
      </c>
      <c r="AB21" s="6" t="s">
        <v>392</v>
      </c>
      <c r="AC21" s="6" t="s">
        <v>314</v>
      </c>
      <c r="AD21" s="16" t="n">
        <v>44902</v>
      </c>
      <c r="AE21" s="6" t="s">
        <v>455</v>
      </c>
      <c r="AF21" s="6" t="s">
        <v>133</v>
      </c>
      <c r="AG21" s="6" t="s">
        <v>392</v>
      </c>
      <c r="AH21" s="6" t="s">
        <v>481</v>
      </c>
      <c r="AI21" s="6" t="s">
        <v>133</v>
      </c>
      <c r="AJ21" s="6" t="s">
        <v>539</v>
      </c>
      <c r="AK21" s="6" t="s">
        <v>567</v>
      </c>
      <c r="AL21" s="6" t="s">
        <v>569</v>
      </c>
      <c r="AM21" s="6" t="s">
        <v>587</v>
      </c>
      <c r="AN21" s="6" t="s">
        <v>623</v>
      </c>
      <c r="AO21" s="6" t="s">
        <v>638</v>
      </c>
      <c r="AP21" s="6" t="s">
        <v>481</v>
      </c>
      <c r="AQ21" s="6" t="s">
        <v>133</v>
      </c>
      <c r="AR21" s="6" t="s">
        <v>539</v>
      </c>
      <c r="AS21" s="6" t="s">
        <v>567</v>
      </c>
      <c r="AT21" s="6" t="s">
        <v>569</v>
      </c>
      <c r="AU21" s="6" t="s">
        <v>587</v>
      </c>
      <c r="AV21" s="6" t="s">
        <v>133</v>
      </c>
      <c r="AW21" s="6" t="s">
        <v>133</v>
      </c>
      <c r="AX21" s="6" t="s">
        <v>694</v>
      </c>
      <c r="AY21" s="6" t="s">
        <v>750</v>
      </c>
      <c r="AZ21" s="6" t="s">
        <v>791</v>
      </c>
      <c r="BA21" s="6" t="s">
        <v>133</v>
      </c>
      <c r="BB21" s="23" t="n">
        <v>29</v>
      </c>
      <c r="BC21" s="25"/>
      <c r="BD21" s="25" t="s">
        <v>821</v>
      </c>
      <c r="BE21" s="25"/>
      <c r="BF21" s="25"/>
      <c r="BG21" s="25"/>
      <c r="BH21" s="25"/>
      <c r="BI21" s="25"/>
      <c r="BJ21" s="25"/>
      <c r="BK21" s="25"/>
      <c r="BL21" s="25"/>
      <c r="BM21" s="25"/>
      <c r="BN21" s="25"/>
      <c r="BO21" s="25"/>
      <c r="BP21" s="16" t="n">
        <v>45471</v>
      </c>
      <c r="BQ21" s="27" t="str">
        <f>HYPERLINK("https://organic.ams.usda.gov/Integrity/Certificate.aspx?cid=42&amp;nopid=6780000056")</f>
        <v>https://organic.ams.usda.gov/Integrity/Certificate.aspx?cid=42&amp;nopid=6780000056</v>
      </c>
    </row>
    <row r="22">
      <c r="A22" t="s">
        <v>3</v>
      </c>
      <c r="B22" s="6" t="s">
        <v>6</v>
      </c>
      <c r="C22" s="6" t="s">
        <v>9</v>
      </c>
      <c r="D22" s="6" t="s">
        <v>11</v>
      </c>
      <c r="E22" s="10" t="s">
        <v>32</v>
      </c>
      <c r="F22" s="6" t="s">
        <v>91</v>
      </c>
      <c r="G22" s="6" t="s">
        <v>133</v>
      </c>
      <c r="H22" s="6" t="s">
        <v>161</v>
      </c>
      <c r="I22" s="6" t="s">
        <v>219</v>
      </c>
      <c r="J22" s="6" t="s">
        <v>275</v>
      </c>
      <c r="K22" s="6" t="s">
        <v>314</v>
      </c>
      <c r="L22" s="16" t="n">
        <v>40686</v>
      </c>
      <c r="M22" s="16" t="n">
        <v>45748</v>
      </c>
      <c r="N22" s="6" t="s">
        <v>314</v>
      </c>
      <c r="O22" s="16" t="n">
        <v>40686</v>
      </c>
      <c r="P22" s="6" t="s">
        <v>342</v>
      </c>
      <c r="Q22" s="6" t="s">
        <v>133</v>
      </c>
      <c r="R22" s="6" t="s">
        <v>393</v>
      </c>
      <c r="S22" s="6" t="s">
        <v>314</v>
      </c>
      <c r="T22" s="16" t="n">
        <v>40686</v>
      </c>
      <c r="U22" s="6" t="s">
        <v>435</v>
      </c>
      <c r="V22" s="6" t="s">
        <v>133</v>
      </c>
      <c r="W22" s="6" t="s">
        <v>393</v>
      </c>
      <c r="X22" s="6" t="s">
        <v>133</v>
      </c>
      <c r="Y22" s="20" t="s">
        <v>133</v>
      </c>
      <c r="Z22" s="6" t="s">
        <v>133</v>
      </c>
      <c r="AA22" s="6" t="s">
        <v>133</v>
      </c>
      <c r="AB22" s="6" t="s">
        <v>133</v>
      </c>
      <c r="AC22" s="6" t="s">
        <v>133</v>
      </c>
      <c r="AD22" s="20" t="s">
        <v>133</v>
      </c>
      <c r="AE22" s="6" t="s">
        <v>133</v>
      </c>
      <c r="AF22" s="6" t="s">
        <v>133</v>
      </c>
      <c r="AG22" s="6" t="s">
        <v>133</v>
      </c>
      <c r="AH22" s="6" t="s">
        <v>482</v>
      </c>
      <c r="AI22" s="6" t="s">
        <v>133</v>
      </c>
      <c r="AJ22" s="6" t="s">
        <v>540</v>
      </c>
      <c r="AK22" s="6" t="s">
        <v>567</v>
      </c>
      <c r="AL22" s="6" t="s">
        <v>569</v>
      </c>
      <c r="AM22" s="6" t="s">
        <v>588</v>
      </c>
      <c r="AN22" s="6" t="s">
        <v>173</v>
      </c>
      <c r="AO22" s="6" t="s">
        <v>639</v>
      </c>
      <c r="AP22" s="6" t="s">
        <v>482</v>
      </c>
      <c r="AQ22" s="6" t="s">
        <v>133</v>
      </c>
      <c r="AR22" s="6" t="s">
        <v>540</v>
      </c>
      <c r="AS22" s="6" t="s">
        <v>567</v>
      </c>
      <c r="AT22" s="6" t="s">
        <v>569</v>
      </c>
      <c r="AU22" s="6" t="s">
        <v>588</v>
      </c>
      <c r="AV22" s="6" t="s">
        <v>133</v>
      </c>
      <c r="AW22" s="6" t="s">
        <v>133</v>
      </c>
      <c r="AX22" s="6" t="s">
        <v>695</v>
      </c>
      <c r="AY22" s="6" t="s">
        <v>751</v>
      </c>
      <c r="AZ22" s="6" t="s">
        <v>792</v>
      </c>
      <c r="BA22" s="6" t="s">
        <v>133</v>
      </c>
      <c r="BB22" s="23" t="n">
        <v>43</v>
      </c>
      <c r="BC22" s="25"/>
      <c r="BD22" s="25" t="s">
        <v>821</v>
      </c>
      <c r="BE22" s="25"/>
      <c r="BF22" s="25"/>
      <c r="BG22" s="25"/>
      <c r="BH22" s="25"/>
      <c r="BI22" s="25"/>
      <c r="BJ22" s="25"/>
      <c r="BK22" s="25"/>
      <c r="BL22" s="25"/>
      <c r="BM22" s="25"/>
      <c r="BN22" s="25"/>
      <c r="BO22" s="25"/>
      <c r="BP22" s="16" t="n">
        <v>45450</v>
      </c>
      <c r="BQ22" s="27" t="str">
        <f>HYPERLINK("https://organic.ams.usda.gov/Integrity/Certificate.aspx?cid=42&amp;nopid=6780000205")</f>
        <v>https://organic.ams.usda.gov/Integrity/Certificate.aspx?cid=42&amp;nopid=6780000205</v>
      </c>
    </row>
    <row r="23">
      <c r="A23" t="s">
        <v>3</v>
      </c>
      <c r="B23" s="6" t="s">
        <v>6</v>
      </c>
      <c r="C23" s="6" t="s">
        <v>9</v>
      </c>
      <c r="D23" s="6" t="s">
        <v>11</v>
      </c>
      <c r="E23" s="10" t="s">
        <v>33</v>
      </c>
      <c r="F23" s="6" t="s">
        <v>92</v>
      </c>
      <c r="G23" s="6" t="s">
        <v>133</v>
      </c>
      <c r="H23" s="6" t="s">
        <v>162</v>
      </c>
      <c r="I23" s="6" t="s">
        <v>220</v>
      </c>
      <c r="J23" s="6" t="s">
        <v>276</v>
      </c>
      <c r="K23" s="6" t="s">
        <v>314</v>
      </c>
      <c r="L23" s="16" t="n">
        <v>37987</v>
      </c>
      <c r="M23" s="16" t="n">
        <v>45748</v>
      </c>
      <c r="N23" s="6" t="s">
        <v>314</v>
      </c>
      <c r="O23" s="16" t="n">
        <v>37987</v>
      </c>
      <c r="P23" s="6" t="s">
        <v>343</v>
      </c>
      <c r="Q23" s="6" t="s">
        <v>133</v>
      </c>
      <c r="R23" s="6" t="s">
        <v>394</v>
      </c>
      <c r="S23" s="6" t="s">
        <v>133</v>
      </c>
      <c r="T23" s="20" t="s">
        <v>133</v>
      </c>
      <c r="U23" s="6" t="s">
        <v>133</v>
      </c>
      <c r="V23" s="6" t="s">
        <v>133</v>
      </c>
      <c r="W23" s="6" t="s">
        <v>133</v>
      </c>
      <c r="X23" s="6" t="s">
        <v>133</v>
      </c>
      <c r="Y23" s="20" t="s">
        <v>133</v>
      </c>
      <c r="Z23" s="6" t="s">
        <v>133</v>
      </c>
      <c r="AA23" s="6" t="s">
        <v>133</v>
      </c>
      <c r="AB23" s="6" t="s">
        <v>133</v>
      </c>
      <c r="AC23" s="6" t="s">
        <v>133</v>
      </c>
      <c r="AD23" s="20" t="s">
        <v>133</v>
      </c>
      <c r="AE23" s="6" t="s">
        <v>133</v>
      </c>
      <c r="AF23" s="6" t="s">
        <v>133</v>
      </c>
      <c r="AG23" s="6" t="s">
        <v>133</v>
      </c>
      <c r="AH23" s="6" t="s">
        <v>483</v>
      </c>
      <c r="AI23" s="6" t="s">
        <v>133</v>
      </c>
      <c r="AJ23" s="6" t="s">
        <v>541</v>
      </c>
      <c r="AK23" s="6" t="s">
        <v>567</v>
      </c>
      <c r="AL23" s="6" t="s">
        <v>569</v>
      </c>
      <c r="AM23" s="6" t="s">
        <v>589</v>
      </c>
      <c r="AN23" s="6" t="s">
        <v>619</v>
      </c>
      <c r="AO23" s="6" t="s">
        <v>631</v>
      </c>
      <c r="AP23" s="6" t="s">
        <v>647</v>
      </c>
      <c r="AQ23" s="6" t="s">
        <v>133</v>
      </c>
      <c r="AR23" s="6" t="s">
        <v>557</v>
      </c>
      <c r="AS23" s="6" t="s">
        <v>567</v>
      </c>
      <c r="AT23" s="6" t="s">
        <v>569</v>
      </c>
      <c r="AU23" s="6" t="s">
        <v>605</v>
      </c>
      <c r="AV23" s="6" t="s">
        <v>133</v>
      </c>
      <c r="AW23" s="6" t="s">
        <v>133</v>
      </c>
      <c r="AX23" s="6" t="s">
        <v>696</v>
      </c>
      <c r="AY23" s="6" t="s">
        <v>752</v>
      </c>
      <c r="AZ23" s="6" t="s">
        <v>133</v>
      </c>
      <c r="BA23" s="6" t="s">
        <v>133</v>
      </c>
      <c r="BB23" s="23" t="n">
        <v>302</v>
      </c>
      <c r="BC23" s="25"/>
      <c r="BD23" s="25"/>
      <c r="BE23" s="25"/>
      <c r="BF23" s="25"/>
      <c r="BG23" s="25"/>
      <c r="BH23" s="25"/>
      <c r="BI23" s="25"/>
      <c r="BJ23" s="25"/>
      <c r="BK23" s="25"/>
      <c r="BL23" s="25"/>
      <c r="BM23" s="25"/>
      <c r="BN23" s="25"/>
      <c r="BO23" s="25"/>
      <c r="BP23" s="16" t="n">
        <v>45590</v>
      </c>
      <c r="BQ23" s="27" t="str">
        <f>HYPERLINK("https://organic.ams.usda.gov/Integrity/Certificate.aspx?cid=42&amp;nopid=6780000034")</f>
        <v>https://organic.ams.usda.gov/Integrity/Certificate.aspx?cid=42&amp;nopid=6780000034</v>
      </c>
    </row>
    <row r="24">
      <c r="A24" t="s">
        <v>3</v>
      </c>
      <c r="B24" s="6" t="s">
        <v>6</v>
      </c>
      <c r="C24" s="6" t="s">
        <v>9</v>
      </c>
      <c r="D24" s="6" t="s">
        <v>11</v>
      </c>
      <c r="E24" s="10" t="s">
        <v>34</v>
      </c>
      <c r="F24" s="6" t="s">
        <v>93</v>
      </c>
      <c r="G24" s="6" t="s">
        <v>134</v>
      </c>
      <c r="H24" s="6" t="s">
        <v>163</v>
      </c>
      <c r="I24" s="6" t="s">
        <v>221</v>
      </c>
      <c r="J24" s="6" t="s">
        <v>277</v>
      </c>
      <c r="K24" s="6" t="s">
        <v>314</v>
      </c>
      <c r="L24" s="16" t="n">
        <v>37503</v>
      </c>
      <c r="M24" s="16" t="n">
        <v>45748</v>
      </c>
      <c r="N24" s="6" t="s">
        <v>314</v>
      </c>
      <c r="O24" s="16" t="n">
        <v>37503</v>
      </c>
      <c r="P24" s="6" t="s">
        <v>344</v>
      </c>
      <c r="Q24" s="6" t="s">
        <v>133</v>
      </c>
      <c r="R24" s="6" t="s">
        <v>395</v>
      </c>
      <c r="S24" s="6" t="s">
        <v>133</v>
      </c>
      <c r="T24" s="20" t="s">
        <v>133</v>
      </c>
      <c r="U24" s="6" t="s">
        <v>133</v>
      </c>
      <c r="V24" s="6" t="s">
        <v>133</v>
      </c>
      <c r="W24" s="6" t="s">
        <v>133</v>
      </c>
      <c r="X24" s="6" t="s">
        <v>133</v>
      </c>
      <c r="Y24" s="20" t="s">
        <v>133</v>
      </c>
      <c r="Z24" s="6" t="s">
        <v>133</v>
      </c>
      <c r="AA24" s="6" t="s">
        <v>133</v>
      </c>
      <c r="AB24" s="6" t="s">
        <v>133</v>
      </c>
      <c r="AC24" s="6" t="s">
        <v>133</v>
      </c>
      <c r="AD24" s="20" t="s">
        <v>133</v>
      </c>
      <c r="AE24" s="6" t="s">
        <v>133</v>
      </c>
      <c r="AF24" s="6" t="s">
        <v>133</v>
      </c>
      <c r="AG24" s="6" t="s">
        <v>133</v>
      </c>
      <c r="AH24" s="6" t="s">
        <v>484</v>
      </c>
      <c r="AI24" s="6" t="s">
        <v>133</v>
      </c>
      <c r="AJ24" s="6" t="s">
        <v>542</v>
      </c>
      <c r="AK24" s="6" t="s">
        <v>567</v>
      </c>
      <c r="AL24" s="6" t="s">
        <v>569</v>
      </c>
      <c r="AM24" s="6" t="s">
        <v>590</v>
      </c>
      <c r="AN24" s="6" t="s">
        <v>163</v>
      </c>
      <c r="AO24" s="6" t="s">
        <v>628</v>
      </c>
      <c r="AP24" s="6" t="s">
        <v>484</v>
      </c>
      <c r="AQ24" s="6" t="s">
        <v>133</v>
      </c>
      <c r="AR24" s="6" t="s">
        <v>542</v>
      </c>
      <c r="AS24" s="6" t="s">
        <v>567</v>
      </c>
      <c r="AT24" s="6" t="s">
        <v>569</v>
      </c>
      <c r="AU24" s="6" t="s">
        <v>590</v>
      </c>
      <c r="AV24" s="6" t="s">
        <v>133</v>
      </c>
      <c r="AW24" s="6" t="s">
        <v>133</v>
      </c>
      <c r="AX24" s="6" t="s">
        <v>697</v>
      </c>
      <c r="AY24" s="6" t="s">
        <v>753</v>
      </c>
      <c r="AZ24" s="6" t="s">
        <v>793</v>
      </c>
      <c r="BA24" s="6" t="s">
        <v>133</v>
      </c>
      <c r="BB24" s="23" t="n">
        <v>13</v>
      </c>
      <c r="BC24" s="25"/>
      <c r="BD24" s="25"/>
      <c r="BE24" s="25"/>
      <c r="BF24" s="25"/>
      <c r="BG24" s="25"/>
      <c r="BH24" s="25"/>
      <c r="BI24" s="25"/>
      <c r="BJ24" s="25"/>
      <c r="BK24" s="25"/>
      <c r="BL24" s="25"/>
      <c r="BM24" s="25"/>
      <c r="BN24" s="25"/>
      <c r="BO24" s="25"/>
      <c r="BP24" s="16" t="n">
        <v>45721</v>
      </c>
      <c r="BQ24" s="27" t="str">
        <f>HYPERLINK("https://organic.ams.usda.gov/Integrity/Certificate.aspx?cid=42&amp;nopid=6780000005")</f>
        <v>https://organic.ams.usda.gov/Integrity/Certificate.aspx?cid=42&amp;nopid=6780000005</v>
      </c>
    </row>
    <row r="25">
      <c r="A25" t="s">
        <v>3</v>
      </c>
      <c r="B25" s="6" t="s">
        <v>6</v>
      </c>
      <c r="C25" s="6" t="s">
        <v>9</v>
      </c>
      <c r="D25" s="6" t="s">
        <v>11</v>
      </c>
      <c r="E25" s="10" t="s">
        <v>35</v>
      </c>
      <c r="F25" s="6" t="s">
        <v>94</v>
      </c>
      <c r="G25" s="6" t="s">
        <v>133</v>
      </c>
      <c r="H25" s="6" t="s">
        <v>164</v>
      </c>
      <c r="I25" s="6" t="s">
        <v>222</v>
      </c>
      <c r="J25" s="6" t="s">
        <v>278</v>
      </c>
      <c r="K25" s="6" t="s">
        <v>314</v>
      </c>
      <c r="L25" s="16" t="n">
        <v>40909</v>
      </c>
      <c r="M25" s="16" t="n">
        <v>45748</v>
      </c>
      <c r="N25" s="6" t="s">
        <v>314</v>
      </c>
      <c r="O25" s="16" t="n">
        <v>40909</v>
      </c>
      <c r="P25" s="6" t="s">
        <v>345</v>
      </c>
      <c r="Q25" s="6" t="s">
        <v>133</v>
      </c>
      <c r="R25" s="6" t="s">
        <v>396</v>
      </c>
      <c r="S25" s="6" t="s">
        <v>430</v>
      </c>
      <c r="T25" s="16" t="n">
        <v>45378</v>
      </c>
      <c r="U25" s="6" t="s">
        <v>133</v>
      </c>
      <c r="V25" s="6" t="s">
        <v>133</v>
      </c>
      <c r="W25" s="6" t="s">
        <v>133</v>
      </c>
      <c r="X25" s="6" t="s">
        <v>133</v>
      </c>
      <c r="Y25" s="20" t="s">
        <v>133</v>
      </c>
      <c r="Z25" s="6" t="s">
        <v>133</v>
      </c>
      <c r="AA25" s="6" t="s">
        <v>133</v>
      </c>
      <c r="AB25" s="6" t="s">
        <v>133</v>
      </c>
      <c r="AC25" s="6" t="s">
        <v>430</v>
      </c>
      <c r="AD25" s="16" t="n">
        <v>45378</v>
      </c>
      <c r="AE25" s="6" t="s">
        <v>133</v>
      </c>
      <c r="AF25" s="6" t="s">
        <v>133</v>
      </c>
      <c r="AG25" s="6" t="s">
        <v>133</v>
      </c>
      <c r="AH25" s="6" t="s">
        <v>485</v>
      </c>
      <c r="AI25" s="6" t="s">
        <v>133</v>
      </c>
      <c r="AJ25" s="6" t="s">
        <v>543</v>
      </c>
      <c r="AK25" s="6" t="s">
        <v>567</v>
      </c>
      <c r="AL25" s="6" t="s">
        <v>569</v>
      </c>
      <c r="AM25" s="6" t="s">
        <v>591</v>
      </c>
      <c r="AN25" s="6" t="s">
        <v>616</v>
      </c>
      <c r="AO25" s="6" t="s">
        <v>627</v>
      </c>
      <c r="AP25" s="6" t="s">
        <v>485</v>
      </c>
      <c r="AQ25" s="6" t="s">
        <v>133</v>
      </c>
      <c r="AR25" s="6" t="s">
        <v>543</v>
      </c>
      <c r="AS25" s="6" t="s">
        <v>567</v>
      </c>
      <c r="AT25" s="6" t="s">
        <v>569</v>
      </c>
      <c r="AU25" s="6" t="s">
        <v>591</v>
      </c>
      <c r="AV25" s="6" t="s">
        <v>133</v>
      </c>
      <c r="AW25" s="6" t="s">
        <v>133</v>
      </c>
      <c r="AX25" s="6" t="s">
        <v>698</v>
      </c>
      <c r="AY25" s="6" t="s">
        <v>754</v>
      </c>
      <c r="AZ25" s="6" t="s">
        <v>133</v>
      </c>
      <c r="BA25" s="6" t="s">
        <v>133</v>
      </c>
      <c r="BB25" s="23" t="n">
        <v>123</v>
      </c>
      <c r="BC25" s="25"/>
      <c r="BD25" s="25"/>
      <c r="BE25" s="25"/>
      <c r="BF25" s="25"/>
      <c r="BG25" s="25"/>
      <c r="BH25" s="25"/>
      <c r="BI25" s="25"/>
      <c r="BJ25" s="25"/>
      <c r="BK25" s="25"/>
      <c r="BL25" s="25"/>
      <c r="BM25" s="25"/>
      <c r="BN25" s="25"/>
      <c r="BO25" s="25"/>
      <c r="BP25" s="16" t="n">
        <v>45384</v>
      </c>
      <c r="BQ25" s="27" t="str">
        <f>HYPERLINK("https://organic.ams.usda.gov/Integrity/Certificate.aspx?cid=42&amp;nopid=6780000206")</f>
        <v>https://organic.ams.usda.gov/Integrity/Certificate.aspx?cid=42&amp;nopid=6780000206</v>
      </c>
    </row>
    <row r="26">
      <c r="A26" t="s">
        <v>3</v>
      </c>
      <c r="B26" s="6" t="s">
        <v>6</v>
      </c>
      <c r="C26" s="6" t="s">
        <v>9</v>
      </c>
      <c r="D26" s="6" t="s">
        <v>11</v>
      </c>
      <c r="E26" s="10" t="s">
        <v>36</v>
      </c>
      <c r="F26" s="6" t="s">
        <v>95</v>
      </c>
      <c r="G26" s="6" t="s">
        <v>135</v>
      </c>
      <c r="H26" s="6" t="s">
        <v>165</v>
      </c>
      <c r="I26" s="6" t="s">
        <v>223</v>
      </c>
      <c r="J26" s="6" t="s">
        <v>279</v>
      </c>
      <c r="K26" s="6" t="s">
        <v>314</v>
      </c>
      <c r="L26" s="16" t="n">
        <v>37545</v>
      </c>
      <c r="M26" s="16" t="n">
        <v>45748</v>
      </c>
      <c r="N26" s="6" t="s">
        <v>314</v>
      </c>
      <c r="O26" s="16" t="n">
        <v>37545</v>
      </c>
      <c r="P26" s="6" t="s">
        <v>346</v>
      </c>
      <c r="Q26" s="6" t="s">
        <v>133</v>
      </c>
      <c r="R26" s="6" t="s">
        <v>397</v>
      </c>
      <c r="S26" s="6" t="s">
        <v>133</v>
      </c>
      <c r="T26" s="20" t="s">
        <v>133</v>
      </c>
      <c r="U26" s="6" t="s">
        <v>133</v>
      </c>
      <c r="V26" s="6" t="s">
        <v>133</v>
      </c>
      <c r="W26" s="6" t="s">
        <v>133</v>
      </c>
      <c r="X26" s="6" t="s">
        <v>133</v>
      </c>
      <c r="Y26" s="20" t="s">
        <v>133</v>
      </c>
      <c r="Z26" s="6" t="s">
        <v>133</v>
      </c>
      <c r="AA26" s="6" t="s">
        <v>133</v>
      </c>
      <c r="AB26" s="6" t="s">
        <v>133</v>
      </c>
      <c r="AC26" s="6" t="s">
        <v>133</v>
      </c>
      <c r="AD26" s="20" t="s">
        <v>133</v>
      </c>
      <c r="AE26" s="6" t="s">
        <v>133</v>
      </c>
      <c r="AF26" s="6" t="s">
        <v>133</v>
      </c>
      <c r="AG26" s="6" t="s">
        <v>133</v>
      </c>
      <c r="AH26" s="6" t="s">
        <v>486</v>
      </c>
      <c r="AI26" s="6" t="s">
        <v>133</v>
      </c>
      <c r="AJ26" s="6" t="s">
        <v>544</v>
      </c>
      <c r="AK26" s="6" t="s">
        <v>567</v>
      </c>
      <c r="AL26" s="6" t="s">
        <v>569</v>
      </c>
      <c r="AM26" s="6" t="s">
        <v>592</v>
      </c>
      <c r="AN26" s="6" t="s">
        <v>624</v>
      </c>
      <c r="AO26" s="6" t="s">
        <v>640</v>
      </c>
      <c r="AP26" s="6" t="s">
        <v>648</v>
      </c>
      <c r="AQ26" s="6" t="s">
        <v>133</v>
      </c>
      <c r="AR26" s="6" t="s">
        <v>544</v>
      </c>
      <c r="AS26" s="6" t="s">
        <v>567</v>
      </c>
      <c r="AT26" s="6" t="s">
        <v>569</v>
      </c>
      <c r="AU26" s="6" t="s">
        <v>592</v>
      </c>
      <c r="AV26" s="6" t="s">
        <v>133</v>
      </c>
      <c r="AW26" s="6" t="s">
        <v>133</v>
      </c>
      <c r="AX26" s="6" t="s">
        <v>699</v>
      </c>
      <c r="AY26" s="6" t="s">
        <v>755</v>
      </c>
      <c r="AZ26" s="6" t="s">
        <v>794</v>
      </c>
      <c r="BA26" s="6" t="s">
        <v>133</v>
      </c>
      <c r="BB26" s="23" t="n">
        <v>4</v>
      </c>
      <c r="BC26" s="25"/>
      <c r="BD26" s="25"/>
      <c r="BE26" s="25"/>
      <c r="BF26" s="25"/>
      <c r="BG26" s="25"/>
      <c r="BH26" s="25"/>
      <c r="BI26" s="25"/>
      <c r="BJ26" s="25"/>
      <c r="BK26" s="25"/>
      <c r="BL26" s="25"/>
      <c r="BM26" s="25"/>
      <c r="BN26" s="25"/>
      <c r="BO26" s="25"/>
      <c r="BP26" s="16" t="n">
        <v>45407</v>
      </c>
      <c r="BQ26" s="27" t="str">
        <f>HYPERLINK("https://organic.ams.usda.gov/Integrity/Certificate.aspx?cid=42&amp;nopid=6780000031")</f>
        <v>https://organic.ams.usda.gov/Integrity/Certificate.aspx?cid=42&amp;nopid=6780000031</v>
      </c>
    </row>
    <row r="27">
      <c r="A27" t="s">
        <v>3</v>
      </c>
      <c r="B27" s="6" t="s">
        <v>6</v>
      </c>
      <c r="C27" s="6" t="s">
        <v>9</v>
      </c>
      <c r="D27" s="6" t="s">
        <v>11</v>
      </c>
      <c r="E27" s="10" t="s">
        <v>37</v>
      </c>
      <c r="F27" s="6" t="s">
        <v>96</v>
      </c>
      <c r="G27" s="6" t="s">
        <v>133</v>
      </c>
      <c r="H27" s="6" t="s">
        <v>166</v>
      </c>
      <c r="I27" s="6" t="s">
        <v>224</v>
      </c>
      <c r="J27" s="6" t="s">
        <v>280</v>
      </c>
      <c r="K27" s="6" t="s">
        <v>314</v>
      </c>
      <c r="L27" s="16" t="n">
        <v>39448</v>
      </c>
      <c r="M27" s="16" t="n">
        <v>46113</v>
      </c>
      <c r="N27" s="6" t="s">
        <v>314</v>
      </c>
      <c r="O27" s="16" t="n">
        <v>39448</v>
      </c>
      <c r="P27" s="6" t="s">
        <v>347</v>
      </c>
      <c r="Q27" s="6" t="s">
        <v>133</v>
      </c>
      <c r="R27" s="6" t="s">
        <v>398</v>
      </c>
      <c r="S27" s="6" t="s">
        <v>133</v>
      </c>
      <c r="T27" s="20" t="s">
        <v>133</v>
      </c>
      <c r="U27" s="6" t="s">
        <v>133</v>
      </c>
      <c r="V27" s="6" t="s">
        <v>133</v>
      </c>
      <c r="W27" s="6" t="s">
        <v>133</v>
      </c>
      <c r="X27" s="6" t="s">
        <v>133</v>
      </c>
      <c r="Y27" s="20" t="s">
        <v>133</v>
      </c>
      <c r="Z27" s="6" t="s">
        <v>133</v>
      </c>
      <c r="AA27" s="6" t="s">
        <v>133</v>
      </c>
      <c r="AB27" s="6" t="s">
        <v>133</v>
      </c>
      <c r="AC27" s="6" t="s">
        <v>133</v>
      </c>
      <c r="AD27" s="20" t="s">
        <v>133</v>
      </c>
      <c r="AE27" s="6" t="s">
        <v>133</v>
      </c>
      <c r="AF27" s="6" t="s">
        <v>133</v>
      </c>
      <c r="AG27" s="6" t="s">
        <v>133</v>
      </c>
      <c r="AH27" s="6" t="s">
        <v>487</v>
      </c>
      <c r="AI27" s="6" t="s">
        <v>133</v>
      </c>
      <c r="AJ27" s="6" t="s">
        <v>545</v>
      </c>
      <c r="AK27" s="6" t="s">
        <v>567</v>
      </c>
      <c r="AL27" s="6" t="s">
        <v>569</v>
      </c>
      <c r="AM27" s="6" t="s">
        <v>593</v>
      </c>
      <c r="AN27" s="6" t="s">
        <v>163</v>
      </c>
      <c r="AO27" s="6" t="s">
        <v>628</v>
      </c>
      <c r="AP27" s="6" t="s">
        <v>487</v>
      </c>
      <c r="AQ27" s="6" t="s">
        <v>133</v>
      </c>
      <c r="AR27" s="6" t="s">
        <v>545</v>
      </c>
      <c r="AS27" s="6" t="s">
        <v>567</v>
      </c>
      <c r="AT27" s="6" t="s">
        <v>569</v>
      </c>
      <c r="AU27" s="6" t="s">
        <v>593</v>
      </c>
      <c r="AV27" s="6" t="s">
        <v>133</v>
      </c>
      <c r="AW27" s="6" t="s">
        <v>133</v>
      </c>
      <c r="AX27" s="6" t="s">
        <v>700</v>
      </c>
      <c r="AY27" s="6" t="s">
        <v>756</v>
      </c>
      <c r="AZ27" s="6" t="s">
        <v>795</v>
      </c>
      <c r="BA27" s="6" t="s">
        <v>133</v>
      </c>
      <c r="BB27" s="23" t="n">
        <v>1</v>
      </c>
      <c r="BC27" s="25"/>
      <c r="BD27" s="25"/>
      <c r="BE27" s="25"/>
      <c r="BF27" s="25"/>
      <c r="BG27" s="25"/>
      <c r="BH27" s="25"/>
      <c r="BI27" s="25"/>
      <c r="BJ27" s="25"/>
      <c r="BK27" s="25"/>
      <c r="BL27" s="25"/>
      <c r="BM27" s="25"/>
      <c r="BN27" s="25"/>
      <c r="BO27" s="25"/>
      <c r="BP27" s="16" t="n">
        <v>45720</v>
      </c>
      <c r="BQ27" s="27" t="str">
        <f>HYPERLINK("https://organic.ams.usda.gov/Integrity/Certificate.aspx?cid=42&amp;nopid=6780000191")</f>
        <v>https://organic.ams.usda.gov/Integrity/Certificate.aspx?cid=42&amp;nopid=6780000191</v>
      </c>
    </row>
    <row r="28">
      <c r="A28" t="s">
        <v>3</v>
      </c>
      <c r="B28" s="6" t="s">
        <v>6</v>
      </c>
      <c r="C28" s="6" t="s">
        <v>9</v>
      </c>
      <c r="D28" s="6" t="s">
        <v>11</v>
      </c>
      <c r="E28" s="10" t="s">
        <v>38</v>
      </c>
      <c r="F28" s="6" t="s">
        <v>97</v>
      </c>
      <c r="G28" s="6" t="s">
        <v>133</v>
      </c>
      <c r="H28" s="6" t="s">
        <v>167</v>
      </c>
      <c r="I28" s="6" t="s">
        <v>225</v>
      </c>
      <c r="J28" s="6" t="s">
        <v>281</v>
      </c>
      <c r="K28" s="6" t="s">
        <v>314</v>
      </c>
      <c r="L28" s="16" t="n">
        <v>38534</v>
      </c>
      <c r="M28" s="16" t="n">
        <v>46113</v>
      </c>
      <c r="N28" s="6" t="s">
        <v>314</v>
      </c>
      <c r="O28" s="16" t="n">
        <v>38534</v>
      </c>
      <c r="P28" s="6" t="s">
        <v>333</v>
      </c>
      <c r="Q28" s="6" t="s">
        <v>133</v>
      </c>
      <c r="R28" s="6" t="s">
        <v>399</v>
      </c>
      <c r="S28" s="6" t="s">
        <v>314</v>
      </c>
      <c r="T28" s="16" t="n">
        <v>38534</v>
      </c>
      <c r="U28" s="6" t="s">
        <v>436</v>
      </c>
      <c r="V28" s="6" t="s">
        <v>133</v>
      </c>
      <c r="W28" s="6" t="s">
        <v>399</v>
      </c>
      <c r="X28" s="6" t="s">
        <v>133</v>
      </c>
      <c r="Y28" s="20" t="s">
        <v>133</v>
      </c>
      <c r="Z28" s="6" t="s">
        <v>133</v>
      </c>
      <c r="AA28" s="6" t="s">
        <v>133</v>
      </c>
      <c r="AB28" s="6" t="s">
        <v>133</v>
      </c>
      <c r="AC28" s="6" t="s">
        <v>314</v>
      </c>
      <c r="AD28" s="16" t="n">
        <v>38534</v>
      </c>
      <c r="AE28" s="6" t="s">
        <v>453</v>
      </c>
      <c r="AF28" s="6" t="s">
        <v>133</v>
      </c>
      <c r="AG28" s="6" t="s">
        <v>399</v>
      </c>
      <c r="AH28" s="6" t="s">
        <v>488</v>
      </c>
      <c r="AI28" s="6" t="s">
        <v>133</v>
      </c>
      <c r="AJ28" s="6" t="s">
        <v>541</v>
      </c>
      <c r="AK28" s="6" t="s">
        <v>567</v>
      </c>
      <c r="AL28" s="6" t="s">
        <v>569</v>
      </c>
      <c r="AM28" s="6" t="s">
        <v>589</v>
      </c>
      <c r="AN28" s="6" t="s">
        <v>619</v>
      </c>
      <c r="AO28" s="6" t="s">
        <v>631</v>
      </c>
      <c r="AP28" s="6" t="s">
        <v>649</v>
      </c>
      <c r="AQ28" s="6" t="s">
        <v>133</v>
      </c>
      <c r="AR28" s="6" t="s">
        <v>541</v>
      </c>
      <c r="AS28" s="6" t="s">
        <v>567</v>
      </c>
      <c r="AT28" s="6" t="s">
        <v>569</v>
      </c>
      <c r="AU28" s="6" t="s">
        <v>670</v>
      </c>
      <c r="AV28" s="6" t="s">
        <v>133</v>
      </c>
      <c r="AW28" s="6" t="s">
        <v>133</v>
      </c>
      <c r="AX28" s="6" t="s">
        <v>701</v>
      </c>
      <c r="AY28" s="6" t="s">
        <v>757</v>
      </c>
      <c r="AZ28" s="6" t="s">
        <v>796</v>
      </c>
      <c r="BA28" s="6" t="s">
        <v>133</v>
      </c>
      <c r="BB28" s="23" t="n">
        <v>424</v>
      </c>
      <c r="BC28" s="25"/>
      <c r="BD28" s="25"/>
      <c r="BE28" s="25"/>
      <c r="BF28" s="25" t="s">
        <v>821</v>
      </c>
      <c r="BG28" s="25"/>
      <c r="BH28" s="25"/>
      <c r="BI28" s="25"/>
      <c r="BJ28" s="25"/>
      <c r="BK28" s="25"/>
      <c r="BL28" s="25"/>
      <c r="BM28" s="25"/>
      <c r="BN28" s="25"/>
      <c r="BO28" s="25"/>
      <c r="BP28" s="16" t="n">
        <v>45720</v>
      </c>
      <c r="BQ28" s="27" t="str">
        <f>HYPERLINK("https://organic.ams.usda.gov/Integrity/Certificate.aspx?cid=42&amp;nopid=6780000200")</f>
        <v>https://organic.ams.usda.gov/Integrity/Certificate.aspx?cid=42&amp;nopid=6780000200</v>
      </c>
    </row>
    <row r="29">
      <c r="A29" t="s">
        <v>3</v>
      </c>
      <c r="B29" s="6" t="s">
        <v>6</v>
      </c>
      <c r="C29" s="6" t="s">
        <v>9</v>
      </c>
      <c r="D29" s="6" t="s">
        <v>11</v>
      </c>
      <c r="E29" s="10" t="s">
        <v>39</v>
      </c>
      <c r="F29" s="6" t="s">
        <v>98</v>
      </c>
      <c r="G29" s="6" t="s">
        <v>133</v>
      </c>
      <c r="H29" s="6" t="s">
        <v>168</v>
      </c>
      <c r="I29" s="6" t="s">
        <v>226</v>
      </c>
      <c r="J29" s="6" t="s">
        <v>282</v>
      </c>
      <c r="K29" s="6" t="s">
        <v>314</v>
      </c>
      <c r="L29" s="16" t="n">
        <v>37987</v>
      </c>
      <c r="M29" s="16" t="n">
        <v>45748</v>
      </c>
      <c r="N29" s="6" t="s">
        <v>314</v>
      </c>
      <c r="O29" s="16" t="n">
        <v>37987</v>
      </c>
      <c r="P29" s="6" t="s">
        <v>348</v>
      </c>
      <c r="Q29" s="6" t="s">
        <v>133</v>
      </c>
      <c r="R29" s="6" t="s">
        <v>400</v>
      </c>
      <c r="S29" s="6" t="s">
        <v>133</v>
      </c>
      <c r="T29" s="20" t="s">
        <v>133</v>
      </c>
      <c r="U29" s="6" t="s">
        <v>133</v>
      </c>
      <c r="V29" s="6" t="s">
        <v>133</v>
      </c>
      <c r="W29" s="6" t="s">
        <v>133</v>
      </c>
      <c r="X29" s="6" t="s">
        <v>133</v>
      </c>
      <c r="Y29" s="20" t="s">
        <v>133</v>
      </c>
      <c r="Z29" s="6" t="s">
        <v>133</v>
      </c>
      <c r="AA29" s="6" t="s">
        <v>133</v>
      </c>
      <c r="AB29" s="6" t="s">
        <v>133</v>
      </c>
      <c r="AC29" s="6" t="s">
        <v>133</v>
      </c>
      <c r="AD29" s="20" t="s">
        <v>133</v>
      </c>
      <c r="AE29" s="6" t="s">
        <v>133</v>
      </c>
      <c r="AF29" s="6" t="s">
        <v>133</v>
      </c>
      <c r="AG29" s="6" t="s">
        <v>133</v>
      </c>
      <c r="AH29" s="6" t="s">
        <v>489</v>
      </c>
      <c r="AI29" s="6" t="s">
        <v>133</v>
      </c>
      <c r="AJ29" s="6" t="s">
        <v>546</v>
      </c>
      <c r="AK29" s="6" t="s">
        <v>567</v>
      </c>
      <c r="AL29" s="6" t="s">
        <v>569</v>
      </c>
      <c r="AM29" s="6" t="s">
        <v>594</v>
      </c>
      <c r="AN29" s="6" t="s">
        <v>619</v>
      </c>
      <c r="AO29" s="6" t="s">
        <v>631</v>
      </c>
      <c r="AP29" s="6" t="s">
        <v>489</v>
      </c>
      <c r="AQ29" s="6" t="s">
        <v>133</v>
      </c>
      <c r="AR29" s="6" t="s">
        <v>546</v>
      </c>
      <c r="AS29" s="6" t="s">
        <v>567</v>
      </c>
      <c r="AT29" s="6" t="s">
        <v>569</v>
      </c>
      <c r="AU29" s="6" t="s">
        <v>594</v>
      </c>
      <c r="AV29" s="6" t="s">
        <v>133</v>
      </c>
      <c r="AW29" s="6" t="s">
        <v>133</v>
      </c>
      <c r="AX29" s="6" t="s">
        <v>702</v>
      </c>
      <c r="AY29" s="6" t="s">
        <v>758</v>
      </c>
      <c r="AZ29" s="6" t="s">
        <v>797</v>
      </c>
      <c r="BA29" s="6" t="s">
        <v>133</v>
      </c>
      <c r="BB29" s="23" t="n">
        <v>9</v>
      </c>
      <c r="BC29" s="25"/>
      <c r="BD29" s="25" t="s">
        <v>821</v>
      </c>
      <c r="BE29" s="25"/>
      <c r="BF29" s="25"/>
      <c r="BG29" s="25"/>
      <c r="BH29" s="25"/>
      <c r="BI29" s="25"/>
      <c r="BJ29" s="25"/>
      <c r="BK29" s="25"/>
      <c r="BL29" s="25"/>
      <c r="BM29" s="25"/>
      <c r="BN29" s="25"/>
      <c r="BO29" s="25"/>
      <c r="BP29" s="16" t="n">
        <v>45448</v>
      </c>
      <c r="BQ29" s="27" t="str">
        <f>HYPERLINK("https://organic.ams.usda.gov/Integrity/Certificate.aspx?cid=42&amp;nopid=6780000138")</f>
        <v>https://organic.ams.usda.gov/Integrity/Certificate.aspx?cid=42&amp;nopid=6780000138</v>
      </c>
    </row>
    <row r="30">
      <c r="A30" t="s">
        <v>3</v>
      </c>
      <c r="B30" s="6" t="s">
        <v>6</v>
      </c>
      <c r="C30" s="6" t="s">
        <v>9</v>
      </c>
      <c r="D30" s="6" t="s">
        <v>11</v>
      </c>
      <c r="E30" s="10" t="s">
        <v>40</v>
      </c>
      <c r="F30" s="6" t="s">
        <v>99</v>
      </c>
      <c r="G30" s="6" t="s">
        <v>133</v>
      </c>
      <c r="H30" s="6" t="s">
        <v>169</v>
      </c>
      <c r="I30" s="6" t="s">
        <v>227</v>
      </c>
      <c r="J30" s="6" t="s">
        <v>283</v>
      </c>
      <c r="K30" s="6" t="s">
        <v>314</v>
      </c>
      <c r="L30" s="16" t="n">
        <v>44385</v>
      </c>
      <c r="M30" s="16" t="n">
        <v>45748</v>
      </c>
      <c r="N30" s="6" t="s">
        <v>314</v>
      </c>
      <c r="O30" s="16" t="n">
        <v>44385</v>
      </c>
      <c r="P30" s="6" t="s">
        <v>349</v>
      </c>
      <c r="Q30" s="6" t="s">
        <v>133</v>
      </c>
      <c r="R30" s="6" t="s">
        <v>401</v>
      </c>
      <c r="S30" s="6" t="s">
        <v>133</v>
      </c>
      <c r="T30" s="20" t="s">
        <v>133</v>
      </c>
      <c r="U30" s="6" t="s">
        <v>133</v>
      </c>
      <c r="V30" s="6" t="s">
        <v>133</v>
      </c>
      <c r="W30" s="6" t="s">
        <v>133</v>
      </c>
      <c r="X30" s="6" t="s">
        <v>133</v>
      </c>
      <c r="Y30" s="20" t="s">
        <v>133</v>
      </c>
      <c r="Z30" s="6" t="s">
        <v>133</v>
      </c>
      <c r="AA30" s="6" t="s">
        <v>133</v>
      </c>
      <c r="AB30" s="6" t="s">
        <v>133</v>
      </c>
      <c r="AC30" s="6" t="s">
        <v>133</v>
      </c>
      <c r="AD30" s="20" t="s">
        <v>133</v>
      </c>
      <c r="AE30" s="6" t="s">
        <v>133</v>
      </c>
      <c r="AF30" s="6" t="s">
        <v>133</v>
      </c>
      <c r="AG30" s="6" t="s">
        <v>133</v>
      </c>
      <c r="AH30" s="6" t="s">
        <v>490</v>
      </c>
      <c r="AI30" s="6" t="s">
        <v>133</v>
      </c>
      <c r="AJ30" s="6" t="s">
        <v>547</v>
      </c>
      <c r="AK30" s="6" t="s">
        <v>567</v>
      </c>
      <c r="AL30" s="6" t="s">
        <v>569</v>
      </c>
      <c r="AM30" s="6" t="s">
        <v>595</v>
      </c>
      <c r="AN30" s="6" t="s">
        <v>163</v>
      </c>
      <c r="AO30" s="6" t="s">
        <v>628</v>
      </c>
      <c r="AP30" s="6" t="s">
        <v>490</v>
      </c>
      <c r="AQ30" s="6" t="s">
        <v>133</v>
      </c>
      <c r="AR30" s="6" t="s">
        <v>547</v>
      </c>
      <c r="AS30" s="6" t="s">
        <v>567</v>
      </c>
      <c r="AT30" s="6" t="s">
        <v>569</v>
      </c>
      <c r="AU30" s="6" t="s">
        <v>595</v>
      </c>
      <c r="AV30" s="6" t="s">
        <v>133</v>
      </c>
      <c r="AW30" s="6" t="s">
        <v>133</v>
      </c>
      <c r="AX30" s="6" t="s">
        <v>703</v>
      </c>
      <c r="AY30" s="6" t="s">
        <v>759</v>
      </c>
      <c r="AZ30" s="6" t="s">
        <v>798</v>
      </c>
      <c r="BA30" s="6" t="s">
        <v>133</v>
      </c>
      <c r="BB30" s="23" t="n">
        <v>17</v>
      </c>
      <c r="BC30" s="25"/>
      <c r="BD30" s="25"/>
      <c r="BE30" s="25"/>
      <c r="BF30" s="25"/>
      <c r="BG30" s="25"/>
      <c r="BH30" s="25"/>
      <c r="BI30" s="25"/>
      <c r="BJ30" s="25"/>
      <c r="BK30" s="25"/>
      <c r="BL30" s="25"/>
      <c r="BM30" s="25"/>
      <c r="BN30" s="25"/>
      <c r="BO30" s="25"/>
      <c r="BP30" s="16" t="n">
        <v>45453</v>
      </c>
      <c r="BQ30" s="27" t="str">
        <f>HYPERLINK("https://organic.ams.usda.gov/Integrity/Certificate.aspx?cid=42&amp;nopid=6787594809")</f>
        <v>https://organic.ams.usda.gov/Integrity/Certificate.aspx?cid=42&amp;nopid=6787594809</v>
      </c>
    </row>
    <row r="31">
      <c r="A31" t="s">
        <v>3</v>
      </c>
      <c r="B31" s="6" t="s">
        <v>6</v>
      </c>
      <c r="C31" s="6" t="s">
        <v>9</v>
      </c>
      <c r="D31" s="6" t="s">
        <v>11</v>
      </c>
      <c r="E31" s="10" t="s">
        <v>41</v>
      </c>
      <c r="F31" s="6" t="s">
        <v>100</v>
      </c>
      <c r="G31" s="6" t="s">
        <v>133</v>
      </c>
      <c r="H31" s="6" t="s">
        <v>170</v>
      </c>
      <c r="I31" s="6" t="s">
        <v>228</v>
      </c>
      <c r="J31" s="6" t="s">
        <v>284</v>
      </c>
      <c r="K31" s="6" t="s">
        <v>314</v>
      </c>
      <c r="L31" s="16" t="n">
        <v>42587</v>
      </c>
      <c r="M31" s="16" t="n">
        <v>45748</v>
      </c>
      <c r="N31" s="6" t="s">
        <v>314</v>
      </c>
      <c r="O31" s="16" t="n">
        <v>42587</v>
      </c>
      <c r="P31" s="6" t="s">
        <v>328</v>
      </c>
      <c r="Q31" s="6" t="s">
        <v>133</v>
      </c>
      <c r="R31" s="6" t="s">
        <v>402</v>
      </c>
      <c r="S31" s="6" t="s">
        <v>133</v>
      </c>
      <c r="T31" s="20" t="s">
        <v>133</v>
      </c>
      <c r="U31" s="6" t="s">
        <v>133</v>
      </c>
      <c r="V31" s="6" t="s">
        <v>133</v>
      </c>
      <c r="W31" s="6" t="s">
        <v>133</v>
      </c>
      <c r="X31" s="6" t="s">
        <v>133</v>
      </c>
      <c r="Y31" s="20" t="s">
        <v>133</v>
      </c>
      <c r="Z31" s="6" t="s">
        <v>133</v>
      </c>
      <c r="AA31" s="6" t="s">
        <v>133</v>
      </c>
      <c r="AB31" s="6" t="s">
        <v>133</v>
      </c>
      <c r="AC31" s="6" t="s">
        <v>133</v>
      </c>
      <c r="AD31" s="20" t="s">
        <v>133</v>
      </c>
      <c r="AE31" s="6" t="s">
        <v>133</v>
      </c>
      <c r="AF31" s="6" t="s">
        <v>133</v>
      </c>
      <c r="AG31" s="6" t="s">
        <v>133</v>
      </c>
      <c r="AH31" s="6" t="s">
        <v>491</v>
      </c>
      <c r="AI31" s="6" t="s">
        <v>133</v>
      </c>
      <c r="AJ31" s="6" t="s">
        <v>548</v>
      </c>
      <c r="AK31" s="6" t="s">
        <v>567</v>
      </c>
      <c r="AL31" s="6" t="s">
        <v>569</v>
      </c>
      <c r="AM31" s="6" t="s">
        <v>596</v>
      </c>
      <c r="AN31" s="6" t="s">
        <v>165</v>
      </c>
      <c r="AO31" s="6" t="s">
        <v>641</v>
      </c>
      <c r="AP31" s="6" t="s">
        <v>491</v>
      </c>
      <c r="AQ31" s="6" t="s">
        <v>133</v>
      </c>
      <c r="AR31" s="6" t="s">
        <v>548</v>
      </c>
      <c r="AS31" s="6" t="s">
        <v>567</v>
      </c>
      <c r="AT31" s="6" t="s">
        <v>569</v>
      </c>
      <c r="AU31" s="6" t="s">
        <v>596</v>
      </c>
      <c r="AV31" s="6" t="s">
        <v>133</v>
      </c>
      <c r="AW31" s="6" t="s">
        <v>133</v>
      </c>
      <c r="AX31" s="6" t="s">
        <v>704</v>
      </c>
      <c r="AY31" s="6" t="s">
        <v>133</v>
      </c>
      <c r="AZ31" s="6" t="s">
        <v>133</v>
      </c>
      <c r="BA31" s="6" t="s">
        <v>133</v>
      </c>
      <c r="BB31" s="23" t="n">
        <v>104</v>
      </c>
      <c r="BC31" s="25"/>
      <c r="BD31" s="25"/>
      <c r="BE31" s="25"/>
      <c r="BF31" s="25"/>
      <c r="BG31" s="25"/>
      <c r="BH31" s="25"/>
      <c r="BI31" s="25"/>
      <c r="BJ31" s="25"/>
      <c r="BK31" s="25"/>
      <c r="BL31" s="25"/>
      <c r="BM31" s="25"/>
      <c r="BN31" s="25"/>
      <c r="BO31" s="25"/>
      <c r="BP31" s="16" t="n">
        <v>45485</v>
      </c>
      <c r="BQ31" s="27" t="str">
        <f>HYPERLINK("https://organic.ams.usda.gov/Integrity/Certificate.aspx?cid=42&amp;nopid=6780000044")</f>
        <v>https://organic.ams.usda.gov/Integrity/Certificate.aspx?cid=42&amp;nopid=6780000044</v>
      </c>
    </row>
    <row r="32">
      <c r="A32" t="s">
        <v>3</v>
      </c>
      <c r="B32" s="6" t="s">
        <v>6</v>
      </c>
      <c r="C32" s="6" t="s">
        <v>9</v>
      </c>
      <c r="D32" s="6" t="s">
        <v>11</v>
      </c>
      <c r="E32" s="10" t="s">
        <v>42</v>
      </c>
      <c r="F32" s="6" t="s">
        <v>101</v>
      </c>
      <c r="G32" s="6" t="s">
        <v>133</v>
      </c>
      <c r="H32" s="6" t="s">
        <v>171</v>
      </c>
      <c r="I32" s="6" t="s">
        <v>229</v>
      </c>
      <c r="J32" s="6" t="s">
        <v>285</v>
      </c>
      <c r="K32" s="6" t="s">
        <v>314</v>
      </c>
      <c r="L32" s="16" t="n">
        <v>40373</v>
      </c>
      <c r="M32" s="16" t="n">
        <v>46113</v>
      </c>
      <c r="N32" s="6" t="s">
        <v>314</v>
      </c>
      <c r="O32" s="16" t="n">
        <v>40373</v>
      </c>
      <c r="P32" s="6" t="s">
        <v>350</v>
      </c>
      <c r="Q32" s="6" t="s">
        <v>133</v>
      </c>
      <c r="R32" s="6" t="s">
        <v>403</v>
      </c>
      <c r="S32" s="6" t="s">
        <v>133</v>
      </c>
      <c r="T32" s="20" t="s">
        <v>133</v>
      </c>
      <c r="U32" s="6" t="s">
        <v>133</v>
      </c>
      <c r="V32" s="6" t="s">
        <v>133</v>
      </c>
      <c r="W32" s="6" t="s">
        <v>133</v>
      </c>
      <c r="X32" s="6" t="s">
        <v>133</v>
      </c>
      <c r="Y32" s="20" t="s">
        <v>133</v>
      </c>
      <c r="Z32" s="6" t="s">
        <v>133</v>
      </c>
      <c r="AA32" s="6" t="s">
        <v>133</v>
      </c>
      <c r="AB32" s="6" t="s">
        <v>133</v>
      </c>
      <c r="AC32" s="6" t="s">
        <v>133</v>
      </c>
      <c r="AD32" s="20" t="s">
        <v>133</v>
      </c>
      <c r="AE32" s="6" t="s">
        <v>133</v>
      </c>
      <c r="AF32" s="6" t="s">
        <v>133</v>
      </c>
      <c r="AG32" s="6" t="s">
        <v>133</v>
      </c>
      <c r="AH32" s="6" t="s">
        <v>492</v>
      </c>
      <c r="AI32" s="6" t="s">
        <v>133</v>
      </c>
      <c r="AJ32" s="6" t="s">
        <v>549</v>
      </c>
      <c r="AK32" s="6" t="s">
        <v>567</v>
      </c>
      <c r="AL32" s="6" t="s">
        <v>569</v>
      </c>
      <c r="AM32" s="6" t="s">
        <v>597</v>
      </c>
      <c r="AN32" s="6" t="s">
        <v>624</v>
      </c>
      <c r="AO32" s="6" t="s">
        <v>640</v>
      </c>
      <c r="AP32" s="6" t="s">
        <v>650</v>
      </c>
      <c r="AQ32" s="6" t="s">
        <v>133</v>
      </c>
      <c r="AR32" s="6" t="s">
        <v>549</v>
      </c>
      <c r="AS32" s="6" t="s">
        <v>567</v>
      </c>
      <c r="AT32" s="6" t="s">
        <v>569</v>
      </c>
      <c r="AU32" s="6" t="s">
        <v>597</v>
      </c>
      <c r="AV32" s="6" t="s">
        <v>133</v>
      </c>
      <c r="AW32" s="6" t="s">
        <v>133</v>
      </c>
      <c r="AX32" s="6" t="s">
        <v>705</v>
      </c>
      <c r="AY32" s="6" t="s">
        <v>133</v>
      </c>
      <c r="AZ32" s="6" t="s">
        <v>133</v>
      </c>
      <c r="BA32" s="6" t="s">
        <v>133</v>
      </c>
      <c r="BB32" s="23" t="n">
        <v>244</v>
      </c>
      <c r="BC32" s="25"/>
      <c r="BD32" s="25"/>
      <c r="BE32" s="25"/>
      <c r="BF32" s="25"/>
      <c r="BG32" s="25"/>
      <c r="BH32" s="25"/>
      <c r="BI32" s="25"/>
      <c r="BJ32" s="25"/>
      <c r="BK32" s="25"/>
      <c r="BL32" s="25"/>
      <c r="BM32" s="25"/>
      <c r="BN32" s="25"/>
      <c r="BO32" s="25"/>
      <c r="BP32" s="16" t="n">
        <v>45699</v>
      </c>
      <c r="BQ32" s="27" t="str">
        <f>HYPERLINK("https://organic.ams.usda.gov/Integrity/Certificate.aspx?cid=42&amp;nopid=6780000082")</f>
        <v>https://organic.ams.usda.gov/Integrity/Certificate.aspx?cid=42&amp;nopid=6780000082</v>
      </c>
    </row>
    <row r="33">
      <c r="A33" t="s">
        <v>3</v>
      </c>
      <c r="B33" s="6" t="s">
        <v>6</v>
      </c>
      <c r="C33" s="6" t="s">
        <v>9</v>
      </c>
      <c r="D33" s="6" t="s">
        <v>11</v>
      </c>
      <c r="E33" s="10" t="s">
        <v>43</v>
      </c>
      <c r="F33" s="6" t="s">
        <v>102</v>
      </c>
      <c r="G33" s="6" t="s">
        <v>136</v>
      </c>
      <c r="H33" s="6" t="s">
        <v>172</v>
      </c>
      <c r="I33" s="6" t="s">
        <v>230</v>
      </c>
      <c r="J33" s="6" t="s">
        <v>286</v>
      </c>
      <c r="K33" s="6" t="s">
        <v>314</v>
      </c>
      <c r="L33" s="16" t="n">
        <v>37545</v>
      </c>
      <c r="M33" s="16" t="n">
        <v>45748</v>
      </c>
      <c r="N33" s="6" t="s">
        <v>314</v>
      </c>
      <c r="O33" s="16" t="n">
        <v>37545</v>
      </c>
      <c r="P33" s="6" t="s">
        <v>351</v>
      </c>
      <c r="Q33" s="6" t="s">
        <v>133</v>
      </c>
      <c r="R33" s="6" t="s">
        <v>404</v>
      </c>
      <c r="S33" s="6" t="s">
        <v>430</v>
      </c>
      <c r="T33" s="16" t="n">
        <v>45516</v>
      </c>
      <c r="U33" s="6" t="s">
        <v>133</v>
      </c>
      <c r="V33" s="6" t="s">
        <v>133</v>
      </c>
      <c r="W33" s="6" t="s">
        <v>133</v>
      </c>
      <c r="X33" s="6" t="s">
        <v>133</v>
      </c>
      <c r="Y33" s="20" t="s">
        <v>133</v>
      </c>
      <c r="Z33" s="6" t="s">
        <v>133</v>
      </c>
      <c r="AA33" s="6" t="s">
        <v>133</v>
      </c>
      <c r="AB33" s="6" t="s">
        <v>133</v>
      </c>
      <c r="AC33" s="6" t="s">
        <v>314</v>
      </c>
      <c r="AD33" s="16" t="n">
        <v>37545</v>
      </c>
      <c r="AE33" s="6" t="s">
        <v>456</v>
      </c>
      <c r="AF33" s="6" t="s">
        <v>133</v>
      </c>
      <c r="AG33" s="6" t="s">
        <v>404</v>
      </c>
      <c r="AH33" s="6" t="s">
        <v>493</v>
      </c>
      <c r="AI33" s="6" t="s">
        <v>133</v>
      </c>
      <c r="AJ33" s="6" t="s">
        <v>528</v>
      </c>
      <c r="AK33" s="6" t="s">
        <v>567</v>
      </c>
      <c r="AL33" s="6" t="s">
        <v>569</v>
      </c>
      <c r="AM33" s="6" t="s">
        <v>576</v>
      </c>
      <c r="AN33" s="6" t="s">
        <v>620</v>
      </c>
      <c r="AO33" s="6" t="s">
        <v>632</v>
      </c>
      <c r="AP33" s="6" t="s">
        <v>493</v>
      </c>
      <c r="AQ33" s="6" t="s">
        <v>133</v>
      </c>
      <c r="AR33" s="6" t="s">
        <v>528</v>
      </c>
      <c r="AS33" s="6" t="s">
        <v>567</v>
      </c>
      <c r="AT33" s="6" t="s">
        <v>569</v>
      </c>
      <c r="AU33" s="6" t="s">
        <v>576</v>
      </c>
      <c r="AV33" s="6" t="s">
        <v>133</v>
      </c>
      <c r="AW33" s="6" t="s">
        <v>133</v>
      </c>
      <c r="AX33" s="6" t="s">
        <v>706</v>
      </c>
      <c r="AY33" s="6" t="s">
        <v>760</v>
      </c>
      <c r="AZ33" s="6" t="s">
        <v>133</v>
      </c>
      <c r="BA33" s="6" t="s">
        <v>133</v>
      </c>
      <c r="BB33" s="23" t="n">
        <v>321</v>
      </c>
      <c r="BC33" s="25"/>
      <c r="BD33" s="25"/>
      <c r="BE33" s="25"/>
      <c r="BF33" s="25"/>
      <c r="BG33" s="25"/>
      <c r="BH33" s="25"/>
      <c r="BI33" s="25"/>
      <c r="BJ33" s="25"/>
      <c r="BK33" s="25"/>
      <c r="BL33" s="25"/>
      <c r="BM33" s="25"/>
      <c r="BN33" s="25"/>
      <c r="BO33" s="25"/>
      <c r="BP33" s="16" t="n">
        <v>45702</v>
      </c>
      <c r="BQ33" s="27" t="str">
        <f>HYPERLINK("https://organic.ams.usda.gov/Integrity/Certificate.aspx?cid=42&amp;nopid=6780000080")</f>
        <v>https://organic.ams.usda.gov/Integrity/Certificate.aspx?cid=42&amp;nopid=6780000080</v>
      </c>
    </row>
    <row r="34">
      <c r="A34" t="s">
        <v>3</v>
      </c>
      <c r="B34" s="6" t="s">
        <v>6</v>
      </c>
      <c r="C34" s="6" t="s">
        <v>9</v>
      </c>
      <c r="D34" s="6" t="s">
        <v>11</v>
      </c>
      <c r="E34" s="10" t="s">
        <v>44</v>
      </c>
      <c r="F34" s="6" t="s">
        <v>103</v>
      </c>
      <c r="G34" s="6" t="s">
        <v>133</v>
      </c>
      <c r="H34" s="6" t="s">
        <v>173</v>
      </c>
      <c r="I34" s="6" t="s">
        <v>231</v>
      </c>
      <c r="J34" s="6" t="s">
        <v>287</v>
      </c>
      <c r="K34" s="6" t="s">
        <v>314</v>
      </c>
      <c r="L34" s="16" t="n">
        <v>37593</v>
      </c>
      <c r="M34" s="16" t="n">
        <v>45748</v>
      </c>
      <c r="N34" s="6" t="s">
        <v>314</v>
      </c>
      <c r="O34" s="16" t="n">
        <v>37593</v>
      </c>
      <c r="P34" s="6" t="s">
        <v>327</v>
      </c>
      <c r="Q34" s="6" t="s">
        <v>133</v>
      </c>
      <c r="R34" s="6" t="s">
        <v>405</v>
      </c>
      <c r="S34" s="6" t="s">
        <v>133</v>
      </c>
      <c r="T34" s="20" t="s">
        <v>133</v>
      </c>
      <c r="U34" s="6" t="s">
        <v>133</v>
      </c>
      <c r="V34" s="6" t="s">
        <v>133</v>
      </c>
      <c r="W34" s="6" t="s">
        <v>133</v>
      </c>
      <c r="X34" s="6" t="s">
        <v>133</v>
      </c>
      <c r="Y34" s="20" t="s">
        <v>133</v>
      </c>
      <c r="Z34" s="6" t="s">
        <v>133</v>
      </c>
      <c r="AA34" s="6" t="s">
        <v>133</v>
      </c>
      <c r="AB34" s="6" t="s">
        <v>133</v>
      </c>
      <c r="AC34" s="6" t="s">
        <v>133</v>
      </c>
      <c r="AD34" s="20" t="s">
        <v>133</v>
      </c>
      <c r="AE34" s="6" t="s">
        <v>133</v>
      </c>
      <c r="AF34" s="6" t="s">
        <v>133</v>
      </c>
      <c r="AG34" s="6" t="s">
        <v>133</v>
      </c>
      <c r="AH34" s="6" t="s">
        <v>494</v>
      </c>
      <c r="AI34" s="6" t="s">
        <v>133</v>
      </c>
      <c r="AJ34" s="6" t="s">
        <v>550</v>
      </c>
      <c r="AK34" s="6" t="s">
        <v>567</v>
      </c>
      <c r="AL34" s="6" t="s">
        <v>569</v>
      </c>
      <c r="AM34" s="6" t="s">
        <v>598</v>
      </c>
      <c r="AN34" s="6" t="s">
        <v>622</v>
      </c>
      <c r="AO34" s="6" t="s">
        <v>637</v>
      </c>
      <c r="AP34" s="6" t="s">
        <v>651</v>
      </c>
      <c r="AQ34" s="6" t="s">
        <v>133</v>
      </c>
      <c r="AR34" s="6" t="s">
        <v>550</v>
      </c>
      <c r="AS34" s="6" t="s">
        <v>567</v>
      </c>
      <c r="AT34" s="6" t="s">
        <v>569</v>
      </c>
      <c r="AU34" s="6" t="s">
        <v>598</v>
      </c>
      <c r="AV34" s="6" t="s">
        <v>133</v>
      </c>
      <c r="AW34" s="6" t="s">
        <v>133</v>
      </c>
      <c r="AX34" s="6" t="s">
        <v>707</v>
      </c>
      <c r="AY34" s="6" t="s">
        <v>761</v>
      </c>
      <c r="AZ34" s="6" t="s">
        <v>799</v>
      </c>
      <c r="BA34" s="6" t="s">
        <v>133</v>
      </c>
      <c r="BB34" s="23" t="n">
        <v>165</v>
      </c>
      <c r="BC34" s="25"/>
      <c r="BD34" s="25"/>
      <c r="BE34" s="25"/>
      <c r="BF34" s="25"/>
      <c r="BG34" s="25"/>
      <c r="BH34" s="25"/>
      <c r="BI34" s="25"/>
      <c r="BJ34" s="25"/>
      <c r="BK34" s="25"/>
      <c r="BL34" s="25"/>
      <c r="BM34" s="25"/>
      <c r="BN34" s="25"/>
      <c r="BO34" s="25"/>
      <c r="BP34" s="16" t="n">
        <v>45446</v>
      </c>
      <c r="BQ34" s="27" t="str">
        <f>HYPERLINK("https://organic.ams.usda.gov/Integrity/Certificate.aspx?cid=42&amp;nopid=6780000015")</f>
        <v>https://organic.ams.usda.gov/Integrity/Certificate.aspx?cid=42&amp;nopid=6780000015</v>
      </c>
    </row>
    <row r="35">
      <c r="A35" t="s">
        <v>3</v>
      </c>
      <c r="B35" s="6" t="s">
        <v>6</v>
      </c>
      <c r="C35" s="6" t="s">
        <v>9</v>
      </c>
      <c r="D35" s="6" t="s">
        <v>11</v>
      </c>
      <c r="E35" s="10" t="s">
        <v>45</v>
      </c>
      <c r="F35" s="6" t="s">
        <v>104</v>
      </c>
      <c r="G35" s="6" t="s">
        <v>137</v>
      </c>
      <c r="H35" s="6" t="s">
        <v>174</v>
      </c>
      <c r="I35" s="6" t="s">
        <v>232</v>
      </c>
      <c r="J35" s="6" t="s">
        <v>288</v>
      </c>
      <c r="K35" s="6" t="s">
        <v>314</v>
      </c>
      <c r="L35" s="16" t="n">
        <v>41482</v>
      </c>
      <c r="M35" s="16" t="n">
        <v>46113</v>
      </c>
      <c r="N35" s="6" t="s">
        <v>314</v>
      </c>
      <c r="O35" s="16" t="n">
        <v>41482</v>
      </c>
      <c r="P35" s="6" t="s">
        <v>352</v>
      </c>
      <c r="Q35" s="6" t="s">
        <v>133</v>
      </c>
      <c r="R35" s="6" t="s">
        <v>133</v>
      </c>
      <c r="S35" s="6" t="s">
        <v>133</v>
      </c>
      <c r="T35" s="20" t="s">
        <v>133</v>
      </c>
      <c r="U35" s="6" t="s">
        <v>133</v>
      </c>
      <c r="V35" s="6" t="s">
        <v>133</v>
      </c>
      <c r="W35" s="6" t="s">
        <v>133</v>
      </c>
      <c r="X35" s="6" t="s">
        <v>133</v>
      </c>
      <c r="Y35" s="20" t="s">
        <v>133</v>
      </c>
      <c r="Z35" s="6" t="s">
        <v>133</v>
      </c>
      <c r="AA35" s="6" t="s">
        <v>133</v>
      </c>
      <c r="AB35" s="6" t="s">
        <v>133</v>
      </c>
      <c r="AC35" s="6" t="s">
        <v>133</v>
      </c>
      <c r="AD35" s="20" t="s">
        <v>133</v>
      </c>
      <c r="AE35" s="6" t="s">
        <v>133</v>
      </c>
      <c r="AF35" s="6" t="s">
        <v>133</v>
      </c>
      <c r="AG35" s="6" t="s">
        <v>133</v>
      </c>
      <c r="AH35" s="6" t="s">
        <v>495</v>
      </c>
      <c r="AI35" s="6" t="s">
        <v>133</v>
      </c>
      <c r="AJ35" s="6" t="s">
        <v>533</v>
      </c>
      <c r="AK35" s="6" t="s">
        <v>567</v>
      </c>
      <c r="AL35" s="6" t="s">
        <v>569</v>
      </c>
      <c r="AM35" s="6" t="s">
        <v>581</v>
      </c>
      <c r="AN35" s="6" t="s">
        <v>620</v>
      </c>
      <c r="AO35" s="6" t="s">
        <v>632</v>
      </c>
      <c r="AP35" s="6" t="s">
        <v>652</v>
      </c>
      <c r="AQ35" s="6" t="s">
        <v>133</v>
      </c>
      <c r="AR35" s="6" t="s">
        <v>533</v>
      </c>
      <c r="AS35" s="6" t="s">
        <v>567</v>
      </c>
      <c r="AT35" s="6" t="s">
        <v>569</v>
      </c>
      <c r="AU35" s="6" t="s">
        <v>581</v>
      </c>
      <c r="AV35" s="6" t="s">
        <v>133</v>
      </c>
      <c r="AW35" s="6" t="s">
        <v>133</v>
      </c>
      <c r="AX35" s="6" t="s">
        <v>708</v>
      </c>
      <c r="AY35" s="6" t="s">
        <v>762</v>
      </c>
      <c r="AZ35" s="6" t="s">
        <v>133</v>
      </c>
      <c r="BA35" s="6" t="s">
        <v>133</v>
      </c>
      <c r="BB35" s="23" t="n">
        <v>55</v>
      </c>
      <c r="BC35" s="25"/>
      <c r="BD35" s="25"/>
      <c r="BE35" s="25"/>
      <c r="BF35" s="25"/>
      <c r="BG35" s="25"/>
      <c r="BH35" s="25"/>
      <c r="BI35" s="25"/>
      <c r="BJ35" s="25"/>
      <c r="BK35" s="25"/>
      <c r="BL35" s="25"/>
      <c r="BM35" s="25"/>
      <c r="BN35" s="25"/>
      <c r="BO35" s="25"/>
      <c r="BP35" s="16" t="n">
        <v>45736</v>
      </c>
      <c r="BQ35" s="27" t="str">
        <f>HYPERLINK("https://organic.ams.usda.gov/Integrity/Certificate.aspx?cid=42&amp;nopid=6780000220")</f>
        <v>https://organic.ams.usda.gov/Integrity/Certificate.aspx?cid=42&amp;nopid=6780000220</v>
      </c>
    </row>
    <row r="36">
      <c r="A36" t="s">
        <v>3</v>
      </c>
      <c r="B36" s="6" t="s">
        <v>6</v>
      </c>
      <c r="C36" s="6" t="s">
        <v>9</v>
      </c>
      <c r="D36" s="6" t="s">
        <v>11</v>
      </c>
      <c r="E36" s="10" t="s">
        <v>46</v>
      </c>
      <c r="F36" s="6" t="s">
        <v>105</v>
      </c>
      <c r="G36" s="6" t="s">
        <v>133</v>
      </c>
      <c r="H36" s="6" t="s">
        <v>175</v>
      </c>
      <c r="I36" s="6" t="s">
        <v>233</v>
      </c>
      <c r="J36" s="6" t="s">
        <v>289</v>
      </c>
      <c r="K36" s="6" t="s">
        <v>314</v>
      </c>
      <c r="L36" s="16" t="n">
        <v>42403</v>
      </c>
      <c r="M36" s="16" t="n">
        <v>45748</v>
      </c>
      <c r="N36" s="6" t="s">
        <v>314</v>
      </c>
      <c r="O36" s="16" t="n">
        <v>42403</v>
      </c>
      <c r="P36" s="6" t="s">
        <v>353</v>
      </c>
      <c r="Q36" s="6" t="s">
        <v>133</v>
      </c>
      <c r="R36" s="6" t="s">
        <v>406</v>
      </c>
      <c r="S36" s="6" t="s">
        <v>133</v>
      </c>
      <c r="T36" s="20" t="s">
        <v>133</v>
      </c>
      <c r="U36" s="6" t="s">
        <v>133</v>
      </c>
      <c r="V36" s="6" t="s">
        <v>133</v>
      </c>
      <c r="W36" s="6" t="s">
        <v>133</v>
      </c>
      <c r="X36" s="6" t="s">
        <v>133</v>
      </c>
      <c r="Y36" s="20" t="s">
        <v>133</v>
      </c>
      <c r="Z36" s="6" t="s">
        <v>133</v>
      </c>
      <c r="AA36" s="6" t="s">
        <v>133</v>
      </c>
      <c r="AB36" s="6" t="s">
        <v>133</v>
      </c>
      <c r="AC36" s="6" t="s">
        <v>133</v>
      </c>
      <c r="AD36" s="20" t="s">
        <v>133</v>
      </c>
      <c r="AE36" s="6" t="s">
        <v>133</v>
      </c>
      <c r="AF36" s="6" t="s">
        <v>133</v>
      </c>
      <c r="AG36" s="6" t="s">
        <v>133</v>
      </c>
      <c r="AH36" s="6" t="s">
        <v>495</v>
      </c>
      <c r="AI36" s="6" t="s">
        <v>133</v>
      </c>
      <c r="AJ36" s="6" t="s">
        <v>533</v>
      </c>
      <c r="AK36" s="6" t="s">
        <v>567</v>
      </c>
      <c r="AL36" s="6" t="s">
        <v>569</v>
      </c>
      <c r="AM36" s="6" t="s">
        <v>581</v>
      </c>
      <c r="AN36" s="6" t="s">
        <v>620</v>
      </c>
      <c r="AO36" s="6" t="s">
        <v>632</v>
      </c>
      <c r="AP36" s="6" t="s">
        <v>653</v>
      </c>
      <c r="AQ36" s="6" t="s">
        <v>133</v>
      </c>
      <c r="AR36" s="6" t="s">
        <v>661</v>
      </c>
      <c r="AS36" s="6" t="s">
        <v>567</v>
      </c>
      <c r="AT36" s="6" t="s">
        <v>569</v>
      </c>
      <c r="AU36" s="6" t="s">
        <v>671</v>
      </c>
      <c r="AV36" s="6" t="s">
        <v>133</v>
      </c>
      <c r="AW36" s="6" t="s">
        <v>133</v>
      </c>
      <c r="AX36" s="6" t="s">
        <v>709</v>
      </c>
      <c r="AY36" s="6" t="s">
        <v>133</v>
      </c>
      <c r="AZ36" s="6" t="s">
        <v>133</v>
      </c>
      <c r="BA36" s="6" t="s">
        <v>133</v>
      </c>
      <c r="BB36" s="23" t="n">
        <v>118</v>
      </c>
      <c r="BC36" s="25"/>
      <c r="BD36" s="25"/>
      <c r="BE36" s="25"/>
      <c r="BF36" s="25"/>
      <c r="BG36" s="25"/>
      <c r="BH36" s="25"/>
      <c r="BI36" s="25"/>
      <c r="BJ36" s="25"/>
      <c r="BK36" s="25"/>
      <c r="BL36" s="25"/>
      <c r="BM36" s="25"/>
      <c r="BN36" s="25"/>
      <c r="BO36" s="25"/>
      <c r="BP36" s="16" t="n">
        <v>45446</v>
      </c>
      <c r="BQ36" s="27" t="str">
        <f>HYPERLINK("https://organic.ams.usda.gov/Integrity/Certificate.aspx?cid=42&amp;nopid=6780000259")</f>
        <v>https://organic.ams.usda.gov/Integrity/Certificate.aspx?cid=42&amp;nopid=6780000259</v>
      </c>
    </row>
    <row r="37">
      <c r="A37" t="s">
        <v>3</v>
      </c>
      <c r="B37" s="6" t="s">
        <v>6</v>
      </c>
      <c r="C37" s="6" t="s">
        <v>9</v>
      </c>
      <c r="D37" s="6" t="s">
        <v>11</v>
      </c>
      <c r="E37" s="10" t="s">
        <v>47</v>
      </c>
      <c r="F37" s="6" t="s">
        <v>106</v>
      </c>
      <c r="G37" s="6" t="s">
        <v>133</v>
      </c>
      <c r="H37" s="6" t="s">
        <v>176</v>
      </c>
      <c r="I37" s="6" t="s">
        <v>234</v>
      </c>
      <c r="J37" s="6" t="s">
        <v>290</v>
      </c>
      <c r="K37" s="6" t="s">
        <v>314</v>
      </c>
      <c r="L37" s="16" t="n">
        <v>38718</v>
      </c>
      <c r="M37" s="16" t="n">
        <v>45748</v>
      </c>
      <c r="N37" s="6" t="s">
        <v>314</v>
      </c>
      <c r="O37" s="16" t="n">
        <v>38718</v>
      </c>
      <c r="P37" s="6" t="s">
        <v>335</v>
      </c>
      <c r="Q37" s="6" t="s">
        <v>133</v>
      </c>
      <c r="R37" s="6" t="s">
        <v>407</v>
      </c>
      <c r="S37" s="6" t="s">
        <v>133</v>
      </c>
      <c r="T37" s="20" t="s">
        <v>133</v>
      </c>
      <c r="U37" s="6" t="s">
        <v>133</v>
      </c>
      <c r="V37" s="6" t="s">
        <v>133</v>
      </c>
      <c r="W37" s="6" t="s">
        <v>133</v>
      </c>
      <c r="X37" s="6" t="s">
        <v>133</v>
      </c>
      <c r="Y37" s="20" t="s">
        <v>133</v>
      </c>
      <c r="Z37" s="6" t="s">
        <v>133</v>
      </c>
      <c r="AA37" s="6" t="s">
        <v>133</v>
      </c>
      <c r="AB37" s="6" t="s">
        <v>133</v>
      </c>
      <c r="AC37" s="6" t="s">
        <v>133</v>
      </c>
      <c r="AD37" s="20" t="s">
        <v>133</v>
      </c>
      <c r="AE37" s="6" t="s">
        <v>133</v>
      </c>
      <c r="AF37" s="6" t="s">
        <v>133</v>
      </c>
      <c r="AG37" s="6" t="s">
        <v>133</v>
      </c>
      <c r="AH37" s="6" t="s">
        <v>496</v>
      </c>
      <c r="AI37" s="6" t="s">
        <v>133</v>
      </c>
      <c r="AJ37" s="6" t="s">
        <v>551</v>
      </c>
      <c r="AK37" s="6" t="s">
        <v>567</v>
      </c>
      <c r="AL37" s="6" t="s">
        <v>569</v>
      </c>
      <c r="AM37" s="6" t="s">
        <v>599</v>
      </c>
      <c r="AN37" s="6" t="s">
        <v>618</v>
      </c>
      <c r="AO37" s="6" t="s">
        <v>630</v>
      </c>
      <c r="AP37" s="6" t="s">
        <v>654</v>
      </c>
      <c r="AQ37" s="6" t="s">
        <v>133</v>
      </c>
      <c r="AR37" s="6" t="s">
        <v>551</v>
      </c>
      <c r="AS37" s="6" t="s">
        <v>567</v>
      </c>
      <c r="AT37" s="6" t="s">
        <v>569</v>
      </c>
      <c r="AU37" s="6" t="s">
        <v>599</v>
      </c>
      <c r="AV37" s="6" t="s">
        <v>133</v>
      </c>
      <c r="AW37" s="6" t="s">
        <v>133</v>
      </c>
      <c r="AX37" s="6" t="s">
        <v>710</v>
      </c>
      <c r="AY37" s="6" t="s">
        <v>763</v>
      </c>
      <c r="AZ37" s="6" t="s">
        <v>133</v>
      </c>
      <c r="BA37" s="6" t="s">
        <v>133</v>
      </c>
      <c r="BB37" s="23" t="n">
        <v>908</v>
      </c>
      <c r="BC37" s="25"/>
      <c r="BD37" s="25"/>
      <c r="BE37" s="25"/>
      <c r="BF37" s="25"/>
      <c r="BG37" s="25"/>
      <c r="BH37" s="25"/>
      <c r="BI37" s="25"/>
      <c r="BJ37" s="25"/>
      <c r="BK37" s="25"/>
      <c r="BL37" s="25"/>
      <c r="BM37" s="25"/>
      <c r="BN37" s="25"/>
      <c r="BO37" s="25"/>
      <c r="BP37" s="16" t="n">
        <v>45411</v>
      </c>
      <c r="BQ37" s="27" t="str">
        <f>HYPERLINK("https://organic.ams.usda.gov/Integrity/Certificate.aspx?cid=42&amp;nopid=6780000099")</f>
        <v>https://organic.ams.usda.gov/Integrity/Certificate.aspx?cid=42&amp;nopid=6780000099</v>
      </c>
    </row>
    <row r="38">
      <c r="A38" t="s">
        <v>3</v>
      </c>
      <c r="B38" s="6" t="s">
        <v>6</v>
      </c>
      <c r="C38" s="6" t="s">
        <v>9</v>
      </c>
      <c r="D38" s="6" t="s">
        <v>11</v>
      </c>
      <c r="E38" s="10" t="s">
        <v>48</v>
      </c>
      <c r="F38" s="6" t="s">
        <v>107</v>
      </c>
      <c r="G38" s="6" t="s">
        <v>133</v>
      </c>
      <c r="H38" s="6" t="s">
        <v>177</v>
      </c>
      <c r="I38" s="6" t="s">
        <v>235</v>
      </c>
      <c r="J38" s="6" t="s">
        <v>291</v>
      </c>
      <c r="K38" s="6" t="s">
        <v>314</v>
      </c>
      <c r="L38" s="16" t="n">
        <v>41360</v>
      </c>
      <c r="M38" s="16" t="n">
        <v>45748</v>
      </c>
      <c r="N38" s="6" t="s">
        <v>314</v>
      </c>
      <c r="O38" s="16" t="n">
        <v>41360</v>
      </c>
      <c r="P38" s="6" t="s">
        <v>354</v>
      </c>
      <c r="Q38" s="6" t="s">
        <v>133</v>
      </c>
      <c r="R38" s="6" t="s">
        <v>408</v>
      </c>
      <c r="S38" s="6" t="s">
        <v>314</v>
      </c>
      <c r="T38" s="16" t="n">
        <v>42005</v>
      </c>
      <c r="U38" s="6" t="s">
        <v>437</v>
      </c>
      <c r="V38" s="6" t="s">
        <v>133</v>
      </c>
      <c r="W38" s="6" t="s">
        <v>408</v>
      </c>
      <c r="X38" s="6" t="s">
        <v>133</v>
      </c>
      <c r="Y38" s="20" t="s">
        <v>133</v>
      </c>
      <c r="Z38" s="6" t="s">
        <v>133</v>
      </c>
      <c r="AA38" s="6" t="s">
        <v>133</v>
      </c>
      <c r="AB38" s="6" t="s">
        <v>133</v>
      </c>
      <c r="AC38" s="6" t="s">
        <v>133</v>
      </c>
      <c r="AD38" s="20" t="s">
        <v>133</v>
      </c>
      <c r="AE38" s="6" t="s">
        <v>133</v>
      </c>
      <c r="AF38" s="6" t="s">
        <v>133</v>
      </c>
      <c r="AG38" s="6" t="s">
        <v>133</v>
      </c>
      <c r="AH38" s="6" t="s">
        <v>497</v>
      </c>
      <c r="AI38" s="6" t="s">
        <v>133</v>
      </c>
      <c r="AJ38" s="6" t="s">
        <v>543</v>
      </c>
      <c r="AK38" s="6" t="s">
        <v>567</v>
      </c>
      <c r="AL38" s="6" t="s">
        <v>569</v>
      </c>
      <c r="AM38" s="6" t="s">
        <v>591</v>
      </c>
      <c r="AN38" s="6" t="s">
        <v>616</v>
      </c>
      <c r="AO38" s="6" t="s">
        <v>627</v>
      </c>
      <c r="AP38" s="6" t="s">
        <v>497</v>
      </c>
      <c r="AQ38" s="6" t="s">
        <v>133</v>
      </c>
      <c r="AR38" s="6" t="s">
        <v>543</v>
      </c>
      <c r="AS38" s="6" t="s">
        <v>567</v>
      </c>
      <c r="AT38" s="6" t="s">
        <v>569</v>
      </c>
      <c r="AU38" s="6" t="s">
        <v>591</v>
      </c>
      <c r="AV38" s="6" t="s">
        <v>133</v>
      </c>
      <c r="AW38" s="6" t="s">
        <v>133</v>
      </c>
      <c r="AX38" s="6" t="s">
        <v>711</v>
      </c>
      <c r="AY38" s="6" t="s">
        <v>764</v>
      </c>
      <c r="AZ38" s="6" t="s">
        <v>133</v>
      </c>
      <c r="BA38" s="6" t="s">
        <v>133</v>
      </c>
      <c r="BB38" s="23" t="n">
        <v>157</v>
      </c>
      <c r="BC38" s="25"/>
      <c r="BD38" s="25"/>
      <c r="BE38" s="25"/>
      <c r="BF38" s="25"/>
      <c r="BG38" s="25"/>
      <c r="BH38" s="25"/>
      <c r="BI38" s="25"/>
      <c r="BJ38" s="25"/>
      <c r="BK38" s="25"/>
      <c r="BL38" s="25"/>
      <c r="BM38" s="25"/>
      <c r="BN38" s="25"/>
      <c r="BO38" s="25"/>
      <c r="BP38" s="16" t="n">
        <v>45386</v>
      </c>
      <c r="BQ38" s="27" t="str">
        <f>HYPERLINK("https://organic.ams.usda.gov/Integrity/Certificate.aspx?cid=42&amp;nopid=6780000219")</f>
        <v>https://organic.ams.usda.gov/Integrity/Certificate.aspx?cid=42&amp;nopid=6780000219</v>
      </c>
    </row>
    <row r="39">
      <c r="A39" t="s">
        <v>3</v>
      </c>
      <c r="B39" s="6" t="s">
        <v>6</v>
      </c>
      <c r="C39" s="6" t="s">
        <v>9</v>
      </c>
      <c r="D39" s="6" t="s">
        <v>11</v>
      </c>
      <c r="E39" s="10" t="s">
        <v>49</v>
      </c>
      <c r="F39" s="6" t="s">
        <v>108</v>
      </c>
      <c r="G39" s="6" t="s">
        <v>133</v>
      </c>
      <c r="H39" s="6" t="s">
        <v>178</v>
      </c>
      <c r="I39" s="6" t="s">
        <v>236</v>
      </c>
      <c r="J39" s="6" t="s">
        <v>292</v>
      </c>
      <c r="K39" s="6" t="s">
        <v>314</v>
      </c>
      <c r="L39" s="16" t="n">
        <v>39083</v>
      </c>
      <c r="M39" s="16" t="n">
        <v>46113</v>
      </c>
      <c r="N39" s="6" t="s">
        <v>314</v>
      </c>
      <c r="O39" s="16" t="n">
        <v>39083</v>
      </c>
      <c r="P39" s="6" t="s">
        <v>355</v>
      </c>
      <c r="Q39" s="6" t="s">
        <v>133</v>
      </c>
      <c r="R39" s="6" t="s">
        <v>133</v>
      </c>
      <c r="S39" s="6" t="s">
        <v>133</v>
      </c>
      <c r="T39" s="20" t="s">
        <v>133</v>
      </c>
      <c r="U39" s="6" t="s">
        <v>133</v>
      </c>
      <c r="V39" s="6" t="s">
        <v>133</v>
      </c>
      <c r="W39" s="6" t="s">
        <v>133</v>
      </c>
      <c r="X39" s="6" t="s">
        <v>133</v>
      </c>
      <c r="Y39" s="20" t="s">
        <v>133</v>
      </c>
      <c r="Z39" s="6" t="s">
        <v>133</v>
      </c>
      <c r="AA39" s="6" t="s">
        <v>133</v>
      </c>
      <c r="AB39" s="6" t="s">
        <v>133</v>
      </c>
      <c r="AC39" s="6" t="s">
        <v>133</v>
      </c>
      <c r="AD39" s="20" t="s">
        <v>133</v>
      </c>
      <c r="AE39" s="6" t="s">
        <v>133</v>
      </c>
      <c r="AF39" s="6" t="s">
        <v>133</v>
      </c>
      <c r="AG39" s="6" t="s">
        <v>133</v>
      </c>
      <c r="AH39" s="6" t="s">
        <v>498</v>
      </c>
      <c r="AI39" s="6" t="s">
        <v>133</v>
      </c>
      <c r="AJ39" s="6" t="s">
        <v>546</v>
      </c>
      <c r="AK39" s="6" t="s">
        <v>567</v>
      </c>
      <c r="AL39" s="6" t="s">
        <v>569</v>
      </c>
      <c r="AM39" s="6" t="s">
        <v>594</v>
      </c>
      <c r="AN39" s="6" t="s">
        <v>619</v>
      </c>
      <c r="AO39" s="6" t="s">
        <v>631</v>
      </c>
      <c r="AP39" s="6" t="s">
        <v>498</v>
      </c>
      <c r="AQ39" s="6" t="s">
        <v>133</v>
      </c>
      <c r="AR39" s="6" t="s">
        <v>546</v>
      </c>
      <c r="AS39" s="6" t="s">
        <v>567</v>
      </c>
      <c r="AT39" s="6" t="s">
        <v>569</v>
      </c>
      <c r="AU39" s="6" t="s">
        <v>594</v>
      </c>
      <c r="AV39" s="6" t="s">
        <v>133</v>
      </c>
      <c r="AW39" s="6" t="s">
        <v>133</v>
      </c>
      <c r="AX39" s="6" t="s">
        <v>712</v>
      </c>
      <c r="AY39" s="6" t="s">
        <v>765</v>
      </c>
      <c r="AZ39" s="6" t="s">
        <v>800</v>
      </c>
      <c r="BA39" s="6" t="s">
        <v>133</v>
      </c>
      <c r="BB39" s="23" t="n">
        <v>1</v>
      </c>
      <c r="BC39" s="25"/>
      <c r="BD39" s="25"/>
      <c r="BE39" s="25"/>
      <c r="BF39" s="25"/>
      <c r="BG39" s="25"/>
      <c r="BH39" s="25"/>
      <c r="BI39" s="25"/>
      <c r="BJ39" s="25"/>
      <c r="BK39" s="25"/>
      <c r="BL39" s="25"/>
      <c r="BM39" s="25"/>
      <c r="BN39" s="25"/>
      <c r="BO39" s="25"/>
      <c r="BP39" s="16" t="n">
        <v>45736</v>
      </c>
      <c r="BQ39" s="27" t="str">
        <f>HYPERLINK("https://organic.ams.usda.gov/Integrity/Certificate.aspx?cid=42&amp;nopid=6780000145")</f>
        <v>https://organic.ams.usda.gov/Integrity/Certificate.aspx?cid=42&amp;nopid=6780000145</v>
      </c>
    </row>
    <row r="40">
      <c r="A40" t="s">
        <v>3</v>
      </c>
      <c r="B40" s="6" t="s">
        <v>6</v>
      </c>
      <c r="C40" s="6" t="s">
        <v>9</v>
      </c>
      <c r="D40" s="6" t="s">
        <v>11</v>
      </c>
      <c r="E40" s="10" t="s">
        <v>50</v>
      </c>
      <c r="F40" s="6" t="s">
        <v>109</v>
      </c>
      <c r="G40" s="6" t="s">
        <v>133</v>
      </c>
      <c r="H40" s="6" t="s">
        <v>179</v>
      </c>
      <c r="I40" s="6" t="s">
        <v>237</v>
      </c>
      <c r="J40" s="6" t="s">
        <v>293</v>
      </c>
      <c r="K40" s="6" t="s">
        <v>314</v>
      </c>
      <c r="L40" s="16" t="n">
        <v>43231</v>
      </c>
      <c r="M40" s="16" t="n">
        <v>45748</v>
      </c>
      <c r="N40" s="6" t="s">
        <v>314</v>
      </c>
      <c r="O40" s="16" t="n">
        <v>43231</v>
      </c>
      <c r="P40" s="6" t="s">
        <v>356</v>
      </c>
      <c r="Q40" s="6" t="s">
        <v>133</v>
      </c>
      <c r="R40" s="6" t="s">
        <v>409</v>
      </c>
      <c r="S40" s="6" t="s">
        <v>133</v>
      </c>
      <c r="T40" s="20" t="s">
        <v>133</v>
      </c>
      <c r="U40" s="6" t="s">
        <v>133</v>
      </c>
      <c r="V40" s="6" t="s">
        <v>133</v>
      </c>
      <c r="W40" s="6" t="s">
        <v>133</v>
      </c>
      <c r="X40" s="6" t="s">
        <v>133</v>
      </c>
      <c r="Y40" s="20" t="s">
        <v>133</v>
      </c>
      <c r="Z40" s="6" t="s">
        <v>133</v>
      </c>
      <c r="AA40" s="6" t="s">
        <v>133</v>
      </c>
      <c r="AB40" s="6" t="s">
        <v>133</v>
      </c>
      <c r="AC40" s="6" t="s">
        <v>133</v>
      </c>
      <c r="AD40" s="20" t="s">
        <v>133</v>
      </c>
      <c r="AE40" s="6" t="s">
        <v>133</v>
      </c>
      <c r="AF40" s="6" t="s">
        <v>133</v>
      </c>
      <c r="AG40" s="6" t="s">
        <v>133</v>
      </c>
      <c r="AH40" s="6" t="s">
        <v>499</v>
      </c>
      <c r="AI40" s="6" t="s">
        <v>133</v>
      </c>
      <c r="AJ40" s="6" t="s">
        <v>552</v>
      </c>
      <c r="AK40" s="6" t="s">
        <v>567</v>
      </c>
      <c r="AL40" s="6" t="s">
        <v>569</v>
      </c>
      <c r="AM40" s="6" t="s">
        <v>600</v>
      </c>
      <c r="AN40" s="6" t="s">
        <v>619</v>
      </c>
      <c r="AO40" s="6" t="s">
        <v>631</v>
      </c>
      <c r="AP40" s="6" t="s">
        <v>499</v>
      </c>
      <c r="AQ40" s="6" t="s">
        <v>133</v>
      </c>
      <c r="AR40" s="6" t="s">
        <v>552</v>
      </c>
      <c r="AS40" s="6" t="s">
        <v>567</v>
      </c>
      <c r="AT40" s="6" t="s">
        <v>569</v>
      </c>
      <c r="AU40" s="6" t="s">
        <v>600</v>
      </c>
      <c r="AV40" s="6" t="s">
        <v>133</v>
      </c>
      <c r="AW40" s="6" t="s">
        <v>133</v>
      </c>
      <c r="AX40" s="6" t="s">
        <v>713</v>
      </c>
      <c r="AY40" s="6" t="s">
        <v>766</v>
      </c>
      <c r="AZ40" s="6" t="s">
        <v>801</v>
      </c>
      <c r="BA40" s="6" t="s">
        <v>133</v>
      </c>
      <c r="BB40" s="23" t="n">
        <v>11</v>
      </c>
      <c r="BC40" s="25"/>
      <c r="BD40" s="25" t="s">
        <v>821</v>
      </c>
      <c r="BE40" s="25"/>
      <c r="BF40" s="25"/>
      <c r="BG40" s="25"/>
      <c r="BH40" s="25"/>
      <c r="BI40" s="25"/>
      <c r="BJ40" s="25"/>
      <c r="BK40" s="25"/>
      <c r="BL40" s="25"/>
      <c r="BM40" s="25"/>
      <c r="BN40" s="25"/>
      <c r="BO40" s="25"/>
      <c r="BP40" s="16" t="n">
        <v>45476</v>
      </c>
      <c r="BQ40" s="27" t="str">
        <f>HYPERLINK("https://organic.ams.usda.gov/Integrity/Certificate.aspx?cid=42&amp;nopid=6780000293")</f>
        <v>https://organic.ams.usda.gov/Integrity/Certificate.aspx?cid=42&amp;nopid=6780000293</v>
      </c>
    </row>
    <row r="41">
      <c r="A41" t="s">
        <v>3</v>
      </c>
      <c r="B41" s="6" t="s">
        <v>6</v>
      </c>
      <c r="C41" s="6" t="s">
        <v>9</v>
      </c>
      <c r="D41" s="6" t="s">
        <v>11</v>
      </c>
      <c r="E41" s="10" t="s">
        <v>51</v>
      </c>
      <c r="F41" s="6" t="s">
        <v>110</v>
      </c>
      <c r="G41" s="6" t="s">
        <v>133</v>
      </c>
      <c r="H41" s="6" t="s">
        <v>180</v>
      </c>
      <c r="I41" s="6" t="s">
        <v>238</v>
      </c>
      <c r="J41" s="6" t="s">
        <v>294</v>
      </c>
      <c r="K41" s="6" t="s">
        <v>314</v>
      </c>
      <c r="L41" s="16" t="n">
        <v>39728</v>
      </c>
      <c r="M41" s="16" t="n">
        <v>45748</v>
      </c>
      <c r="N41" s="6" t="s">
        <v>314</v>
      </c>
      <c r="O41" s="16" t="n">
        <v>39728</v>
      </c>
      <c r="P41" s="6" t="s">
        <v>357</v>
      </c>
      <c r="Q41" s="6" t="s">
        <v>133</v>
      </c>
      <c r="R41" s="6" t="s">
        <v>410</v>
      </c>
      <c r="S41" s="6" t="s">
        <v>133</v>
      </c>
      <c r="T41" s="20" t="s">
        <v>133</v>
      </c>
      <c r="U41" s="6" t="s">
        <v>133</v>
      </c>
      <c r="V41" s="6" t="s">
        <v>133</v>
      </c>
      <c r="W41" s="6" t="s">
        <v>133</v>
      </c>
      <c r="X41" s="6" t="s">
        <v>133</v>
      </c>
      <c r="Y41" s="20" t="s">
        <v>133</v>
      </c>
      <c r="Z41" s="6" t="s">
        <v>133</v>
      </c>
      <c r="AA41" s="6" t="s">
        <v>133</v>
      </c>
      <c r="AB41" s="6" t="s">
        <v>133</v>
      </c>
      <c r="AC41" s="6" t="s">
        <v>133</v>
      </c>
      <c r="AD41" s="20" t="s">
        <v>133</v>
      </c>
      <c r="AE41" s="6" t="s">
        <v>133</v>
      </c>
      <c r="AF41" s="6" t="s">
        <v>133</v>
      </c>
      <c r="AG41" s="6" t="s">
        <v>133</v>
      </c>
      <c r="AH41" s="6" t="s">
        <v>500</v>
      </c>
      <c r="AI41" s="6" t="s">
        <v>133</v>
      </c>
      <c r="AJ41" s="6" t="s">
        <v>553</v>
      </c>
      <c r="AK41" s="6" t="s">
        <v>567</v>
      </c>
      <c r="AL41" s="6" t="s">
        <v>569</v>
      </c>
      <c r="AM41" s="6" t="s">
        <v>601</v>
      </c>
      <c r="AN41" s="6" t="s">
        <v>622</v>
      </c>
      <c r="AO41" s="6" t="s">
        <v>637</v>
      </c>
      <c r="AP41" s="6" t="s">
        <v>500</v>
      </c>
      <c r="AQ41" s="6" t="s">
        <v>133</v>
      </c>
      <c r="AR41" s="6" t="s">
        <v>553</v>
      </c>
      <c r="AS41" s="6" t="s">
        <v>567</v>
      </c>
      <c r="AT41" s="6" t="s">
        <v>569</v>
      </c>
      <c r="AU41" s="6" t="s">
        <v>601</v>
      </c>
      <c r="AV41" s="6" t="s">
        <v>133</v>
      </c>
      <c r="AW41" s="6" t="s">
        <v>133</v>
      </c>
      <c r="AX41" s="6" t="s">
        <v>714</v>
      </c>
      <c r="AY41" s="6" t="s">
        <v>767</v>
      </c>
      <c r="AZ41" s="6" t="s">
        <v>802</v>
      </c>
      <c r="BA41" s="6" t="s">
        <v>133</v>
      </c>
      <c r="BB41" s="23" t="n">
        <v>5</v>
      </c>
      <c r="BC41" s="25"/>
      <c r="BD41" s="25"/>
      <c r="BE41" s="25"/>
      <c r="BF41" s="25"/>
      <c r="BG41" s="25"/>
      <c r="BH41" s="25"/>
      <c r="BI41" s="25"/>
      <c r="BJ41" s="25"/>
      <c r="BK41" s="25"/>
      <c r="BL41" s="25"/>
      <c r="BM41" s="25"/>
      <c r="BN41" s="25"/>
      <c r="BO41" s="25"/>
      <c r="BP41" s="16" t="n">
        <v>45391</v>
      </c>
      <c r="BQ41" s="27" t="str">
        <f>HYPERLINK("https://organic.ams.usda.gov/Integrity/Certificate.aspx?cid=42&amp;nopid=6780000083")</f>
        <v>https://organic.ams.usda.gov/Integrity/Certificate.aspx?cid=42&amp;nopid=6780000083</v>
      </c>
    </row>
    <row r="42">
      <c r="A42" t="s">
        <v>3</v>
      </c>
      <c r="B42" s="6" t="s">
        <v>6</v>
      </c>
      <c r="C42" s="6" t="s">
        <v>9</v>
      </c>
      <c r="D42" s="6" t="s">
        <v>11</v>
      </c>
      <c r="E42" s="10" t="s">
        <v>52</v>
      </c>
      <c r="F42" s="6" t="s">
        <v>111</v>
      </c>
      <c r="G42" s="6" t="s">
        <v>133</v>
      </c>
      <c r="H42" s="6" t="s">
        <v>181</v>
      </c>
      <c r="I42" s="6" t="s">
        <v>239</v>
      </c>
      <c r="J42" s="6" t="s">
        <v>295</v>
      </c>
      <c r="K42" s="6" t="s">
        <v>314</v>
      </c>
      <c r="L42" s="16" t="n">
        <v>37503</v>
      </c>
      <c r="M42" s="16" t="n">
        <v>45748</v>
      </c>
      <c r="N42" s="6" t="s">
        <v>314</v>
      </c>
      <c r="O42" s="16" t="n">
        <v>37503</v>
      </c>
      <c r="P42" s="6" t="s">
        <v>358</v>
      </c>
      <c r="Q42" s="6" t="s">
        <v>133</v>
      </c>
      <c r="R42" s="6" t="s">
        <v>411</v>
      </c>
      <c r="S42" s="6" t="s">
        <v>314</v>
      </c>
      <c r="T42" s="16" t="n">
        <v>37503</v>
      </c>
      <c r="U42" s="6" t="s">
        <v>438</v>
      </c>
      <c r="V42" s="6" t="s">
        <v>133</v>
      </c>
      <c r="W42" s="6" t="s">
        <v>411</v>
      </c>
      <c r="X42" s="6" t="s">
        <v>314</v>
      </c>
      <c r="Y42" s="16" t="n">
        <v>45593</v>
      </c>
      <c r="Z42" s="6" t="s">
        <v>447</v>
      </c>
      <c r="AA42" s="6" t="s">
        <v>133</v>
      </c>
      <c r="AB42" s="6" t="s">
        <v>411</v>
      </c>
      <c r="AC42" s="6" t="s">
        <v>314</v>
      </c>
      <c r="AD42" s="16" t="n">
        <v>37503</v>
      </c>
      <c r="AE42" s="6" t="s">
        <v>457</v>
      </c>
      <c r="AF42" s="6" t="s">
        <v>133</v>
      </c>
      <c r="AG42" s="6" t="s">
        <v>411</v>
      </c>
      <c r="AH42" s="6" t="s">
        <v>501</v>
      </c>
      <c r="AI42" s="6" t="s">
        <v>133</v>
      </c>
      <c r="AJ42" s="6" t="s">
        <v>546</v>
      </c>
      <c r="AK42" s="6" t="s">
        <v>567</v>
      </c>
      <c r="AL42" s="6" t="s">
        <v>569</v>
      </c>
      <c r="AM42" s="6" t="s">
        <v>594</v>
      </c>
      <c r="AN42" s="6" t="s">
        <v>165</v>
      </c>
      <c r="AO42" s="6" t="s">
        <v>641</v>
      </c>
      <c r="AP42" s="6" t="s">
        <v>655</v>
      </c>
      <c r="AQ42" s="6" t="s">
        <v>133</v>
      </c>
      <c r="AR42" s="6" t="s">
        <v>662</v>
      </c>
      <c r="AS42" s="6" t="s">
        <v>567</v>
      </c>
      <c r="AT42" s="6" t="s">
        <v>569</v>
      </c>
      <c r="AU42" s="6" t="s">
        <v>672</v>
      </c>
      <c r="AV42" s="6" t="s">
        <v>133</v>
      </c>
      <c r="AW42" s="6" t="s">
        <v>133</v>
      </c>
      <c r="AX42" s="6" t="s">
        <v>715</v>
      </c>
      <c r="AY42" s="6" t="s">
        <v>768</v>
      </c>
      <c r="AZ42" s="6" t="s">
        <v>803</v>
      </c>
      <c r="BA42" s="6" t="s">
        <v>133</v>
      </c>
      <c r="BB42" s="23" t="n">
        <v>159</v>
      </c>
      <c r="BC42" s="25"/>
      <c r="BD42" s="25"/>
      <c r="BE42" s="25"/>
      <c r="BF42" s="25"/>
      <c r="BG42" s="25"/>
      <c r="BH42" s="25"/>
      <c r="BI42" s="25"/>
      <c r="BJ42" s="25"/>
      <c r="BK42" s="25"/>
      <c r="BL42" s="25"/>
      <c r="BM42" s="25"/>
      <c r="BN42" s="25"/>
      <c r="BO42" s="25"/>
      <c r="BP42" s="16" t="n">
        <v>45593</v>
      </c>
      <c r="BQ42" s="27" t="str">
        <f>HYPERLINK("https://organic.ams.usda.gov/Integrity/Certificate.aspx?cid=42&amp;nopid=6780000030")</f>
        <v>https://organic.ams.usda.gov/Integrity/Certificate.aspx?cid=42&amp;nopid=6780000030</v>
      </c>
    </row>
    <row r="43">
      <c r="A43" t="s">
        <v>3</v>
      </c>
      <c r="B43" s="6" t="s">
        <v>6</v>
      </c>
      <c r="C43" s="6" t="s">
        <v>9</v>
      </c>
      <c r="D43" s="6" t="s">
        <v>11</v>
      </c>
      <c r="E43" s="10" t="s">
        <v>53</v>
      </c>
      <c r="F43" s="6" t="s">
        <v>112</v>
      </c>
      <c r="G43" s="6" t="s">
        <v>133</v>
      </c>
      <c r="H43" s="6" t="s">
        <v>182</v>
      </c>
      <c r="I43" s="6" t="s">
        <v>240</v>
      </c>
      <c r="J43" s="6" t="s">
        <v>296</v>
      </c>
      <c r="K43" s="6" t="s">
        <v>314</v>
      </c>
      <c r="L43" s="16" t="n">
        <v>42062</v>
      </c>
      <c r="M43" s="16" t="n">
        <v>45748</v>
      </c>
      <c r="N43" s="6" t="s">
        <v>314</v>
      </c>
      <c r="O43" s="16" t="n">
        <v>42062</v>
      </c>
      <c r="P43" s="6" t="s">
        <v>359</v>
      </c>
      <c r="Q43" s="6" t="s">
        <v>133</v>
      </c>
      <c r="R43" s="6" t="s">
        <v>412</v>
      </c>
      <c r="S43" s="6" t="s">
        <v>133</v>
      </c>
      <c r="T43" s="20" t="s">
        <v>133</v>
      </c>
      <c r="U43" s="6" t="s">
        <v>133</v>
      </c>
      <c r="V43" s="6" t="s">
        <v>133</v>
      </c>
      <c r="W43" s="6" t="s">
        <v>133</v>
      </c>
      <c r="X43" s="6" t="s">
        <v>133</v>
      </c>
      <c r="Y43" s="20" t="s">
        <v>133</v>
      </c>
      <c r="Z43" s="6" t="s">
        <v>133</v>
      </c>
      <c r="AA43" s="6" t="s">
        <v>133</v>
      </c>
      <c r="AB43" s="6" t="s">
        <v>133</v>
      </c>
      <c r="AC43" s="6" t="s">
        <v>133</v>
      </c>
      <c r="AD43" s="20" t="s">
        <v>133</v>
      </c>
      <c r="AE43" s="6" t="s">
        <v>133</v>
      </c>
      <c r="AF43" s="6" t="s">
        <v>133</v>
      </c>
      <c r="AG43" s="6" t="s">
        <v>133</v>
      </c>
      <c r="AH43" s="6" t="s">
        <v>502</v>
      </c>
      <c r="AI43" s="6" t="s">
        <v>133</v>
      </c>
      <c r="AJ43" s="6" t="s">
        <v>554</v>
      </c>
      <c r="AK43" s="6" t="s">
        <v>567</v>
      </c>
      <c r="AL43" s="6" t="s">
        <v>569</v>
      </c>
      <c r="AM43" s="6" t="s">
        <v>602</v>
      </c>
      <c r="AN43" s="6" t="s">
        <v>163</v>
      </c>
      <c r="AO43" s="6" t="s">
        <v>628</v>
      </c>
      <c r="AP43" s="6" t="s">
        <v>502</v>
      </c>
      <c r="AQ43" s="6" t="s">
        <v>133</v>
      </c>
      <c r="AR43" s="6" t="s">
        <v>554</v>
      </c>
      <c r="AS43" s="6" t="s">
        <v>567</v>
      </c>
      <c r="AT43" s="6" t="s">
        <v>569</v>
      </c>
      <c r="AU43" s="6" t="s">
        <v>602</v>
      </c>
      <c r="AV43" s="6" t="s">
        <v>133</v>
      </c>
      <c r="AW43" s="6" t="s">
        <v>133</v>
      </c>
      <c r="AX43" s="6" t="s">
        <v>716</v>
      </c>
      <c r="AY43" s="6" t="s">
        <v>769</v>
      </c>
      <c r="AZ43" s="6" t="s">
        <v>804</v>
      </c>
      <c r="BA43" s="6" t="s">
        <v>133</v>
      </c>
      <c r="BB43" s="23" t="n">
        <v>2</v>
      </c>
      <c r="BC43" s="25"/>
      <c r="BD43" s="25" t="s">
        <v>821</v>
      </c>
      <c r="BE43" s="25"/>
      <c r="BF43" s="25"/>
      <c r="BG43" s="25"/>
      <c r="BH43" s="25"/>
      <c r="BI43" s="25"/>
      <c r="BJ43" s="25"/>
      <c r="BK43" s="25"/>
      <c r="BL43" s="25"/>
      <c r="BM43" s="25"/>
      <c r="BN43" s="25"/>
      <c r="BO43" s="25"/>
      <c r="BP43" s="16" t="n">
        <v>45481</v>
      </c>
      <c r="BQ43" s="27" t="str">
        <f>HYPERLINK("https://organic.ams.usda.gov/Integrity/Certificate.aspx?cid=42&amp;nopid=6780000250")</f>
        <v>https://organic.ams.usda.gov/Integrity/Certificate.aspx?cid=42&amp;nopid=6780000250</v>
      </c>
    </row>
    <row r="44">
      <c r="A44" t="s">
        <v>3</v>
      </c>
      <c r="B44" s="6" t="s">
        <v>6</v>
      </c>
      <c r="C44" s="6" t="s">
        <v>9</v>
      </c>
      <c r="D44" s="6" t="s">
        <v>11</v>
      </c>
      <c r="E44" s="10" t="s">
        <v>54</v>
      </c>
      <c r="F44" s="6" t="s">
        <v>113</v>
      </c>
      <c r="G44" s="6" t="s">
        <v>133</v>
      </c>
      <c r="H44" s="6" t="s">
        <v>183</v>
      </c>
      <c r="I44" s="6" t="s">
        <v>241</v>
      </c>
      <c r="J44" s="6" t="s">
        <v>297</v>
      </c>
      <c r="K44" s="6" t="s">
        <v>314</v>
      </c>
      <c r="L44" s="16" t="n">
        <v>43216</v>
      </c>
      <c r="M44" s="16" t="n">
        <v>45748</v>
      </c>
      <c r="N44" s="6" t="s">
        <v>314</v>
      </c>
      <c r="O44" s="16" t="n">
        <v>43216</v>
      </c>
      <c r="P44" s="6" t="s">
        <v>360</v>
      </c>
      <c r="Q44" s="6" t="s">
        <v>133</v>
      </c>
      <c r="R44" s="6" t="s">
        <v>413</v>
      </c>
      <c r="S44" s="6" t="s">
        <v>133</v>
      </c>
      <c r="T44" s="20" t="s">
        <v>133</v>
      </c>
      <c r="U44" s="6" t="s">
        <v>133</v>
      </c>
      <c r="V44" s="6" t="s">
        <v>133</v>
      </c>
      <c r="W44" s="6" t="s">
        <v>133</v>
      </c>
      <c r="X44" s="6" t="s">
        <v>133</v>
      </c>
      <c r="Y44" s="20" t="s">
        <v>133</v>
      </c>
      <c r="Z44" s="6" t="s">
        <v>133</v>
      </c>
      <c r="AA44" s="6" t="s">
        <v>133</v>
      </c>
      <c r="AB44" s="6" t="s">
        <v>133</v>
      </c>
      <c r="AC44" s="6" t="s">
        <v>133</v>
      </c>
      <c r="AD44" s="20" t="s">
        <v>133</v>
      </c>
      <c r="AE44" s="6" t="s">
        <v>133</v>
      </c>
      <c r="AF44" s="6" t="s">
        <v>133</v>
      </c>
      <c r="AG44" s="6" t="s">
        <v>133</v>
      </c>
      <c r="AH44" s="6" t="s">
        <v>503</v>
      </c>
      <c r="AI44" s="6" t="s">
        <v>133</v>
      </c>
      <c r="AJ44" s="6" t="s">
        <v>555</v>
      </c>
      <c r="AK44" s="6" t="s">
        <v>567</v>
      </c>
      <c r="AL44" s="6" t="s">
        <v>569</v>
      </c>
      <c r="AM44" s="6" t="s">
        <v>603</v>
      </c>
      <c r="AN44" s="6" t="s">
        <v>163</v>
      </c>
      <c r="AO44" s="6" t="s">
        <v>628</v>
      </c>
      <c r="AP44" s="6" t="s">
        <v>503</v>
      </c>
      <c r="AQ44" s="6" t="s">
        <v>133</v>
      </c>
      <c r="AR44" s="6" t="s">
        <v>555</v>
      </c>
      <c r="AS44" s="6" t="s">
        <v>567</v>
      </c>
      <c r="AT44" s="6" t="s">
        <v>569</v>
      </c>
      <c r="AU44" s="6" t="s">
        <v>603</v>
      </c>
      <c r="AV44" s="6" t="s">
        <v>133</v>
      </c>
      <c r="AW44" s="6" t="s">
        <v>133</v>
      </c>
      <c r="AX44" s="6" t="s">
        <v>717</v>
      </c>
      <c r="AY44" s="6" t="s">
        <v>770</v>
      </c>
      <c r="AZ44" s="6" t="s">
        <v>805</v>
      </c>
      <c r="BA44" s="6" t="s">
        <v>133</v>
      </c>
      <c r="BB44" s="23" t="n">
        <v>78</v>
      </c>
      <c r="BC44" s="25"/>
      <c r="BD44" s="25" t="s">
        <v>821</v>
      </c>
      <c r="BE44" s="25" t="s">
        <v>821</v>
      </c>
      <c r="BF44" s="25"/>
      <c r="BG44" s="25"/>
      <c r="BH44" s="25"/>
      <c r="BI44" s="25"/>
      <c r="BJ44" s="25"/>
      <c r="BK44" s="25"/>
      <c r="BL44" s="25"/>
      <c r="BM44" s="25"/>
      <c r="BN44" s="25"/>
      <c r="BO44" s="25"/>
      <c r="BP44" s="16" t="n">
        <v>45449</v>
      </c>
      <c r="BQ44" s="27" t="str">
        <f>HYPERLINK("https://organic.ams.usda.gov/Integrity/Certificate.aspx?cid=42&amp;nopid=6780000006")</f>
        <v>https://organic.ams.usda.gov/Integrity/Certificate.aspx?cid=42&amp;nopid=6780000006</v>
      </c>
    </row>
    <row r="45">
      <c r="A45" t="s">
        <v>3</v>
      </c>
      <c r="B45" s="6" t="s">
        <v>6</v>
      </c>
      <c r="C45" s="6" t="s">
        <v>9</v>
      </c>
      <c r="D45" s="6" t="s">
        <v>11</v>
      </c>
      <c r="E45" s="10" t="s">
        <v>55</v>
      </c>
      <c r="F45" s="6" t="s">
        <v>114</v>
      </c>
      <c r="G45" s="6" t="s">
        <v>133</v>
      </c>
      <c r="H45" s="6" t="s">
        <v>184</v>
      </c>
      <c r="I45" s="6" t="s">
        <v>242</v>
      </c>
      <c r="J45" s="6" t="s">
        <v>298</v>
      </c>
      <c r="K45" s="6" t="s">
        <v>314</v>
      </c>
      <c r="L45" s="16" t="n">
        <v>39326</v>
      </c>
      <c r="M45" s="16" t="n">
        <v>45748</v>
      </c>
      <c r="N45" s="6" t="s">
        <v>314</v>
      </c>
      <c r="O45" s="16" t="n">
        <v>39326</v>
      </c>
      <c r="P45" s="6" t="s">
        <v>333</v>
      </c>
      <c r="Q45" s="6" t="s">
        <v>133</v>
      </c>
      <c r="R45" s="6" t="s">
        <v>414</v>
      </c>
      <c r="S45" s="6" t="s">
        <v>314</v>
      </c>
      <c r="T45" s="16" t="n">
        <v>39326</v>
      </c>
      <c r="U45" s="6" t="s">
        <v>439</v>
      </c>
      <c r="V45" s="6" t="s">
        <v>133</v>
      </c>
      <c r="W45" s="6" t="s">
        <v>414</v>
      </c>
      <c r="X45" s="6" t="s">
        <v>133</v>
      </c>
      <c r="Y45" s="20" t="s">
        <v>133</v>
      </c>
      <c r="Z45" s="6" t="s">
        <v>133</v>
      </c>
      <c r="AA45" s="6" t="s">
        <v>133</v>
      </c>
      <c r="AB45" s="6" t="s">
        <v>133</v>
      </c>
      <c r="AC45" s="6" t="s">
        <v>314</v>
      </c>
      <c r="AD45" s="16" t="n">
        <v>39326</v>
      </c>
      <c r="AE45" s="6" t="s">
        <v>458</v>
      </c>
      <c r="AF45" s="6" t="s">
        <v>133</v>
      </c>
      <c r="AG45" s="6" t="s">
        <v>414</v>
      </c>
      <c r="AH45" s="6" t="s">
        <v>504</v>
      </c>
      <c r="AI45" s="6" t="s">
        <v>133</v>
      </c>
      <c r="AJ45" s="6" t="s">
        <v>524</v>
      </c>
      <c r="AK45" s="6" t="s">
        <v>567</v>
      </c>
      <c r="AL45" s="6" t="s">
        <v>569</v>
      </c>
      <c r="AM45" s="6" t="s">
        <v>572</v>
      </c>
      <c r="AN45" s="6" t="s">
        <v>616</v>
      </c>
      <c r="AO45" s="6" t="s">
        <v>627</v>
      </c>
      <c r="AP45" s="6" t="s">
        <v>504</v>
      </c>
      <c r="AQ45" s="6" t="s">
        <v>133</v>
      </c>
      <c r="AR45" s="6" t="s">
        <v>524</v>
      </c>
      <c r="AS45" s="6" t="s">
        <v>567</v>
      </c>
      <c r="AT45" s="6" t="s">
        <v>569</v>
      </c>
      <c r="AU45" s="6" t="s">
        <v>572</v>
      </c>
      <c r="AV45" s="6" t="s">
        <v>133</v>
      </c>
      <c r="AW45" s="6" t="s">
        <v>133</v>
      </c>
      <c r="AX45" s="6" t="s">
        <v>718</v>
      </c>
      <c r="AY45" s="6" t="s">
        <v>771</v>
      </c>
      <c r="AZ45" s="6" t="s">
        <v>133</v>
      </c>
      <c r="BA45" s="6" t="s">
        <v>133</v>
      </c>
      <c r="BB45" s="23" t="n">
        <v>350</v>
      </c>
      <c r="BC45" s="25"/>
      <c r="BD45" s="25"/>
      <c r="BE45" s="25"/>
      <c r="BF45" s="25" t="s">
        <v>821</v>
      </c>
      <c r="BG45" s="25"/>
      <c r="BH45" s="25"/>
      <c r="BI45" s="25"/>
      <c r="BJ45" s="25"/>
      <c r="BK45" s="25"/>
      <c r="BL45" s="25"/>
      <c r="BM45" s="25"/>
      <c r="BN45" s="25"/>
      <c r="BO45" s="25"/>
      <c r="BP45" s="16" t="n">
        <v>45715</v>
      </c>
      <c r="BQ45" s="27" t="str">
        <f>HYPERLINK("https://organic.ams.usda.gov/Integrity/Certificate.aspx?cid=42&amp;nopid=6780000150")</f>
        <v>https://organic.ams.usda.gov/Integrity/Certificate.aspx?cid=42&amp;nopid=6780000150</v>
      </c>
    </row>
    <row r="46">
      <c r="A46" t="s">
        <v>3</v>
      </c>
      <c r="B46" s="6" t="s">
        <v>6</v>
      </c>
      <c r="C46" s="6" t="s">
        <v>9</v>
      </c>
      <c r="D46" s="6" t="s">
        <v>11</v>
      </c>
      <c r="E46" s="10" t="s">
        <v>56</v>
      </c>
      <c r="F46" s="6" t="s">
        <v>115</v>
      </c>
      <c r="G46" s="6" t="s">
        <v>133</v>
      </c>
      <c r="H46" s="6" t="s">
        <v>185</v>
      </c>
      <c r="I46" s="6" t="s">
        <v>243</v>
      </c>
      <c r="J46" s="6" t="s">
        <v>299</v>
      </c>
      <c r="K46" s="6" t="s">
        <v>314</v>
      </c>
      <c r="L46" s="16" t="n">
        <v>42865</v>
      </c>
      <c r="M46" s="16" t="n">
        <v>45748</v>
      </c>
      <c r="N46" s="6" t="s">
        <v>314</v>
      </c>
      <c r="O46" s="16" t="n">
        <v>42865</v>
      </c>
      <c r="P46" s="6" t="s">
        <v>361</v>
      </c>
      <c r="Q46" s="6" t="s">
        <v>133</v>
      </c>
      <c r="R46" s="6" t="s">
        <v>415</v>
      </c>
      <c r="S46" s="6" t="s">
        <v>133</v>
      </c>
      <c r="T46" s="20" t="s">
        <v>133</v>
      </c>
      <c r="U46" s="6" t="s">
        <v>133</v>
      </c>
      <c r="V46" s="6" t="s">
        <v>133</v>
      </c>
      <c r="W46" s="6" t="s">
        <v>133</v>
      </c>
      <c r="X46" s="6" t="s">
        <v>133</v>
      </c>
      <c r="Y46" s="20" t="s">
        <v>133</v>
      </c>
      <c r="Z46" s="6" t="s">
        <v>133</v>
      </c>
      <c r="AA46" s="6" t="s">
        <v>133</v>
      </c>
      <c r="AB46" s="6" t="s">
        <v>133</v>
      </c>
      <c r="AC46" s="6" t="s">
        <v>133</v>
      </c>
      <c r="AD46" s="20" t="s">
        <v>133</v>
      </c>
      <c r="AE46" s="6" t="s">
        <v>133</v>
      </c>
      <c r="AF46" s="6" t="s">
        <v>133</v>
      </c>
      <c r="AG46" s="6" t="s">
        <v>133</v>
      </c>
      <c r="AH46" s="6" t="s">
        <v>505</v>
      </c>
      <c r="AI46" s="6" t="s">
        <v>133</v>
      </c>
      <c r="AJ46" s="6" t="s">
        <v>556</v>
      </c>
      <c r="AK46" s="6" t="s">
        <v>567</v>
      </c>
      <c r="AL46" s="6" t="s">
        <v>569</v>
      </c>
      <c r="AM46" s="6" t="s">
        <v>604</v>
      </c>
      <c r="AN46" s="6" t="s">
        <v>163</v>
      </c>
      <c r="AO46" s="6" t="s">
        <v>628</v>
      </c>
      <c r="AP46" s="6" t="s">
        <v>505</v>
      </c>
      <c r="AQ46" s="6" t="s">
        <v>133</v>
      </c>
      <c r="AR46" s="6" t="s">
        <v>556</v>
      </c>
      <c r="AS46" s="6" t="s">
        <v>567</v>
      </c>
      <c r="AT46" s="6" t="s">
        <v>569</v>
      </c>
      <c r="AU46" s="6" t="s">
        <v>604</v>
      </c>
      <c r="AV46" s="6" t="s">
        <v>133</v>
      </c>
      <c r="AW46" s="6" t="s">
        <v>133</v>
      </c>
      <c r="AX46" s="6" t="s">
        <v>719</v>
      </c>
      <c r="AY46" s="6" t="s">
        <v>772</v>
      </c>
      <c r="AZ46" s="6" t="s">
        <v>806</v>
      </c>
      <c r="BA46" s="6" t="s">
        <v>133</v>
      </c>
      <c r="BB46" s="23" t="n">
        <v>7</v>
      </c>
      <c r="BC46" s="25"/>
      <c r="BD46" s="25" t="s">
        <v>821</v>
      </c>
      <c r="BE46" s="25"/>
      <c r="BF46" s="25"/>
      <c r="BG46" s="25"/>
      <c r="BH46" s="25"/>
      <c r="BI46" s="25"/>
      <c r="BJ46" s="25"/>
      <c r="BK46" s="25"/>
      <c r="BL46" s="25"/>
      <c r="BM46" s="25"/>
      <c r="BN46" s="25"/>
      <c r="BO46" s="25"/>
      <c r="BP46" s="16" t="n">
        <v>45526</v>
      </c>
      <c r="BQ46" s="27" t="str">
        <f>HYPERLINK("https://organic.ams.usda.gov/Integrity/Certificate.aspx?cid=42&amp;nopid=6780000279")</f>
        <v>https://organic.ams.usda.gov/Integrity/Certificate.aspx?cid=42&amp;nopid=6780000279</v>
      </c>
    </row>
    <row r="47">
      <c r="A47" t="s">
        <v>3</v>
      </c>
      <c r="B47" s="6" t="s">
        <v>6</v>
      </c>
      <c r="C47" s="6" t="s">
        <v>9</v>
      </c>
      <c r="D47" s="6" t="s">
        <v>11</v>
      </c>
      <c r="E47" s="10" t="s">
        <v>57</v>
      </c>
      <c r="F47" s="6" t="s">
        <v>116</v>
      </c>
      <c r="G47" s="6" t="s">
        <v>133</v>
      </c>
      <c r="H47" s="6" t="s">
        <v>186</v>
      </c>
      <c r="I47" s="6" t="s">
        <v>244</v>
      </c>
      <c r="J47" s="6" t="s">
        <v>300</v>
      </c>
      <c r="K47" s="6" t="s">
        <v>314</v>
      </c>
      <c r="L47" s="16" t="n">
        <v>42613</v>
      </c>
      <c r="M47" s="16" t="n">
        <v>45748</v>
      </c>
      <c r="N47" s="6" t="s">
        <v>314</v>
      </c>
      <c r="O47" s="16" t="n">
        <v>42613</v>
      </c>
      <c r="P47" s="6" t="s">
        <v>362</v>
      </c>
      <c r="Q47" s="6" t="s">
        <v>133</v>
      </c>
      <c r="R47" s="6" t="s">
        <v>416</v>
      </c>
      <c r="S47" s="6" t="s">
        <v>133</v>
      </c>
      <c r="T47" s="20" t="s">
        <v>133</v>
      </c>
      <c r="U47" s="6" t="s">
        <v>133</v>
      </c>
      <c r="V47" s="6" t="s">
        <v>133</v>
      </c>
      <c r="W47" s="6" t="s">
        <v>133</v>
      </c>
      <c r="X47" s="6" t="s">
        <v>133</v>
      </c>
      <c r="Y47" s="20" t="s">
        <v>133</v>
      </c>
      <c r="Z47" s="6" t="s">
        <v>133</v>
      </c>
      <c r="AA47" s="6" t="s">
        <v>133</v>
      </c>
      <c r="AB47" s="6" t="s">
        <v>133</v>
      </c>
      <c r="AC47" s="6" t="s">
        <v>133</v>
      </c>
      <c r="AD47" s="20" t="s">
        <v>133</v>
      </c>
      <c r="AE47" s="6" t="s">
        <v>133</v>
      </c>
      <c r="AF47" s="6" t="s">
        <v>133</v>
      </c>
      <c r="AG47" s="6" t="s">
        <v>133</v>
      </c>
      <c r="AH47" s="6" t="s">
        <v>506</v>
      </c>
      <c r="AI47" s="6" t="s">
        <v>133</v>
      </c>
      <c r="AJ47" s="6" t="s">
        <v>557</v>
      </c>
      <c r="AK47" s="6" t="s">
        <v>567</v>
      </c>
      <c r="AL47" s="6" t="s">
        <v>569</v>
      </c>
      <c r="AM47" s="6" t="s">
        <v>605</v>
      </c>
      <c r="AN47" s="6" t="s">
        <v>619</v>
      </c>
      <c r="AO47" s="6" t="s">
        <v>631</v>
      </c>
      <c r="AP47" s="6" t="s">
        <v>506</v>
      </c>
      <c r="AQ47" s="6" t="s">
        <v>133</v>
      </c>
      <c r="AR47" s="6" t="s">
        <v>557</v>
      </c>
      <c r="AS47" s="6" t="s">
        <v>567</v>
      </c>
      <c r="AT47" s="6" t="s">
        <v>569</v>
      </c>
      <c r="AU47" s="6" t="s">
        <v>605</v>
      </c>
      <c r="AV47" s="6" t="s">
        <v>133</v>
      </c>
      <c r="AW47" s="6" t="s">
        <v>133</v>
      </c>
      <c r="AX47" s="6" t="s">
        <v>720</v>
      </c>
      <c r="AY47" s="6" t="s">
        <v>773</v>
      </c>
      <c r="AZ47" s="6" t="s">
        <v>807</v>
      </c>
      <c r="BA47" s="6" t="s">
        <v>133</v>
      </c>
      <c r="BB47" s="23" t="n">
        <v>0</v>
      </c>
      <c r="BC47" s="25"/>
      <c r="BD47" s="25"/>
      <c r="BE47" s="25"/>
      <c r="BF47" s="25"/>
      <c r="BG47" s="25"/>
      <c r="BH47" s="25"/>
      <c r="BI47" s="25"/>
      <c r="BJ47" s="25"/>
      <c r="BK47" s="25"/>
      <c r="BL47" s="25"/>
      <c r="BM47" s="25"/>
      <c r="BN47" s="25"/>
      <c r="BO47" s="25"/>
      <c r="BP47" s="16" t="n">
        <v>45525</v>
      </c>
      <c r="BQ47" s="27" t="str">
        <f>HYPERLINK("https://organic.ams.usda.gov/Integrity/Certificate.aspx?cid=42&amp;nopid=6780000271")</f>
        <v>https://organic.ams.usda.gov/Integrity/Certificate.aspx?cid=42&amp;nopid=6780000271</v>
      </c>
    </row>
    <row r="48">
      <c r="A48" t="s">
        <v>3</v>
      </c>
      <c r="B48" s="6" t="s">
        <v>6</v>
      </c>
      <c r="C48" s="6" t="s">
        <v>9</v>
      </c>
      <c r="D48" s="6" t="s">
        <v>11</v>
      </c>
      <c r="E48" s="10" t="s">
        <v>58</v>
      </c>
      <c r="F48" s="6" t="s">
        <v>117</v>
      </c>
      <c r="G48" s="6" t="s">
        <v>133</v>
      </c>
      <c r="H48" s="6" t="s">
        <v>187</v>
      </c>
      <c r="I48" s="6" t="s">
        <v>245</v>
      </c>
      <c r="J48" s="6" t="s">
        <v>301</v>
      </c>
      <c r="K48" s="6" t="s">
        <v>314</v>
      </c>
      <c r="L48" s="16" t="n">
        <v>41457</v>
      </c>
      <c r="M48" s="16" t="n">
        <v>45748</v>
      </c>
      <c r="N48" s="6" t="s">
        <v>314</v>
      </c>
      <c r="O48" s="16" t="n">
        <v>41457</v>
      </c>
      <c r="P48" s="6" t="s">
        <v>363</v>
      </c>
      <c r="Q48" s="6" t="s">
        <v>133</v>
      </c>
      <c r="R48" s="6" t="s">
        <v>417</v>
      </c>
      <c r="S48" s="6" t="s">
        <v>133</v>
      </c>
      <c r="T48" s="20" t="s">
        <v>133</v>
      </c>
      <c r="U48" s="6" t="s">
        <v>133</v>
      </c>
      <c r="V48" s="6" t="s">
        <v>133</v>
      </c>
      <c r="W48" s="6" t="s">
        <v>133</v>
      </c>
      <c r="X48" s="6" t="s">
        <v>133</v>
      </c>
      <c r="Y48" s="20" t="s">
        <v>133</v>
      </c>
      <c r="Z48" s="6" t="s">
        <v>133</v>
      </c>
      <c r="AA48" s="6" t="s">
        <v>133</v>
      </c>
      <c r="AB48" s="6" t="s">
        <v>133</v>
      </c>
      <c r="AC48" s="6" t="s">
        <v>133</v>
      </c>
      <c r="AD48" s="20" t="s">
        <v>133</v>
      </c>
      <c r="AE48" s="6" t="s">
        <v>133</v>
      </c>
      <c r="AF48" s="6" t="s">
        <v>133</v>
      </c>
      <c r="AG48" s="6" t="s">
        <v>133</v>
      </c>
      <c r="AH48" s="6" t="s">
        <v>507</v>
      </c>
      <c r="AI48" s="6" t="s">
        <v>133</v>
      </c>
      <c r="AJ48" s="6" t="s">
        <v>558</v>
      </c>
      <c r="AK48" s="6" t="s">
        <v>567</v>
      </c>
      <c r="AL48" s="6" t="s">
        <v>569</v>
      </c>
      <c r="AM48" s="6" t="s">
        <v>606</v>
      </c>
      <c r="AN48" s="6" t="s">
        <v>620</v>
      </c>
      <c r="AO48" s="6" t="s">
        <v>632</v>
      </c>
      <c r="AP48" s="6" t="s">
        <v>507</v>
      </c>
      <c r="AQ48" s="6" t="s">
        <v>133</v>
      </c>
      <c r="AR48" s="6" t="s">
        <v>558</v>
      </c>
      <c r="AS48" s="6" t="s">
        <v>567</v>
      </c>
      <c r="AT48" s="6" t="s">
        <v>569</v>
      </c>
      <c r="AU48" s="6" t="s">
        <v>606</v>
      </c>
      <c r="AV48" s="6" t="s">
        <v>133</v>
      </c>
      <c r="AW48" s="6" t="s">
        <v>133</v>
      </c>
      <c r="AX48" s="6" t="s">
        <v>721</v>
      </c>
      <c r="AY48" s="6" t="s">
        <v>774</v>
      </c>
      <c r="AZ48" s="6" t="s">
        <v>133</v>
      </c>
      <c r="BA48" s="6" t="s">
        <v>133</v>
      </c>
      <c r="BB48" s="23" t="n">
        <v>218</v>
      </c>
      <c r="BC48" s="25"/>
      <c r="BD48" s="25"/>
      <c r="BE48" s="25"/>
      <c r="BF48" s="25"/>
      <c r="BG48" s="25"/>
      <c r="BH48" s="25"/>
      <c r="BI48" s="25"/>
      <c r="BJ48" s="25"/>
      <c r="BK48" s="25"/>
      <c r="BL48" s="25"/>
      <c r="BM48" s="25"/>
      <c r="BN48" s="25"/>
      <c r="BO48" s="25"/>
      <c r="BP48" s="16" t="n">
        <v>45492</v>
      </c>
      <c r="BQ48" s="27" t="str">
        <f>HYPERLINK("https://organic.ams.usda.gov/Integrity/Certificate.aspx?cid=42&amp;nopid=6780000195")</f>
        <v>https://organic.ams.usda.gov/Integrity/Certificate.aspx?cid=42&amp;nopid=6780000195</v>
      </c>
    </row>
    <row r="49">
      <c r="A49" t="s">
        <v>3</v>
      </c>
      <c r="B49" s="6" t="s">
        <v>6</v>
      </c>
      <c r="C49" s="6" t="s">
        <v>9</v>
      </c>
      <c r="D49" s="6" t="s">
        <v>11</v>
      </c>
      <c r="E49" s="10" t="s">
        <v>59</v>
      </c>
      <c r="F49" s="6" t="s">
        <v>118</v>
      </c>
      <c r="G49" s="6" t="s">
        <v>133</v>
      </c>
      <c r="H49" s="6" t="s">
        <v>188</v>
      </c>
      <c r="I49" s="6" t="s">
        <v>224</v>
      </c>
      <c r="J49" s="6" t="s">
        <v>302</v>
      </c>
      <c r="K49" s="6" t="s">
        <v>314</v>
      </c>
      <c r="L49" s="16" t="n">
        <v>42278</v>
      </c>
      <c r="M49" s="16" t="n">
        <v>45748</v>
      </c>
      <c r="N49" s="6" t="s">
        <v>314</v>
      </c>
      <c r="O49" s="16" t="n">
        <v>42278</v>
      </c>
      <c r="P49" s="6" t="s">
        <v>364</v>
      </c>
      <c r="Q49" s="6" t="s">
        <v>133</v>
      </c>
      <c r="R49" s="6" t="s">
        <v>418</v>
      </c>
      <c r="S49" s="6" t="s">
        <v>133</v>
      </c>
      <c r="T49" s="20" t="s">
        <v>133</v>
      </c>
      <c r="U49" s="6" t="s">
        <v>133</v>
      </c>
      <c r="V49" s="6" t="s">
        <v>133</v>
      </c>
      <c r="W49" s="6" t="s">
        <v>133</v>
      </c>
      <c r="X49" s="6" t="s">
        <v>133</v>
      </c>
      <c r="Y49" s="20" t="s">
        <v>133</v>
      </c>
      <c r="Z49" s="6" t="s">
        <v>133</v>
      </c>
      <c r="AA49" s="6" t="s">
        <v>133</v>
      </c>
      <c r="AB49" s="6" t="s">
        <v>133</v>
      </c>
      <c r="AC49" s="6" t="s">
        <v>133</v>
      </c>
      <c r="AD49" s="20" t="s">
        <v>133</v>
      </c>
      <c r="AE49" s="6" t="s">
        <v>133</v>
      </c>
      <c r="AF49" s="6" t="s">
        <v>133</v>
      </c>
      <c r="AG49" s="6" t="s">
        <v>133</v>
      </c>
      <c r="AH49" s="6" t="s">
        <v>508</v>
      </c>
      <c r="AI49" s="6" t="s">
        <v>133</v>
      </c>
      <c r="AJ49" s="6" t="s">
        <v>546</v>
      </c>
      <c r="AK49" s="6" t="s">
        <v>567</v>
      </c>
      <c r="AL49" s="6" t="s">
        <v>569</v>
      </c>
      <c r="AM49" s="6" t="s">
        <v>594</v>
      </c>
      <c r="AN49" s="6" t="s">
        <v>619</v>
      </c>
      <c r="AO49" s="6" t="s">
        <v>631</v>
      </c>
      <c r="AP49" s="6" t="s">
        <v>508</v>
      </c>
      <c r="AQ49" s="6" t="s">
        <v>133</v>
      </c>
      <c r="AR49" s="6" t="s">
        <v>546</v>
      </c>
      <c r="AS49" s="6" t="s">
        <v>567</v>
      </c>
      <c r="AT49" s="6" t="s">
        <v>569</v>
      </c>
      <c r="AU49" s="6" t="s">
        <v>594</v>
      </c>
      <c r="AV49" s="6" t="s">
        <v>133</v>
      </c>
      <c r="AW49" s="6" t="s">
        <v>133</v>
      </c>
      <c r="AX49" s="6" t="s">
        <v>722</v>
      </c>
      <c r="AY49" s="6" t="s">
        <v>775</v>
      </c>
      <c r="AZ49" s="6" t="s">
        <v>808</v>
      </c>
      <c r="BA49" s="6" t="s">
        <v>133</v>
      </c>
      <c r="BB49" s="23" t="n">
        <v>5</v>
      </c>
      <c r="BC49" s="25"/>
      <c r="BD49" s="25"/>
      <c r="BE49" s="25"/>
      <c r="BF49" s="25"/>
      <c r="BG49" s="25"/>
      <c r="BH49" s="25"/>
      <c r="BI49" s="25"/>
      <c r="BJ49" s="25"/>
      <c r="BK49" s="25"/>
      <c r="BL49" s="25"/>
      <c r="BM49" s="25"/>
      <c r="BN49" s="25"/>
      <c r="BO49" s="25"/>
      <c r="BP49" s="16" t="n">
        <v>45482</v>
      </c>
      <c r="BQ49" s="27" t="str">
        <f>HYPERLINK("https://organic.ams.usda.gov/Integrity/Certificate.aspx?cid=42&amp;nopid=6780000245")</f>
        <v>https://organic.ams.usda.gov/Integrity/Certificate.aspx?cid=42&amp;nopid=6780000245</v>
      </c>
    </row>
    <row r="50">
      <c r="A50" t="s">
        <v>3</v>
      </c>
      <c r="B50" s="6" t="s">
        <v>6</v>
      </c>
      <c r="C50" s="6" t="s">
        <v>9</v>
      </c>
      <c r="D50" s="6" t="s">
        <v>11</v>
      </c>
      <c r="E50" s="10" t="s">
        <v>60</v>
      </c>
      <c r="F50" s="6" t="s">
        <v>119</v>
      </c>
      <c r="G50" s="6" t="s">
        <v>133</v>
      </c>
      <c r="H50" s="6" t="s">
        <v>189</v>
      </c>
      <c r="I50" s="6" t="s">
        <v>246</v>
      </c>
      <c r="J50" s="6" t="s">
        <v>303</v>
      </c>
      <c r="K50" s="6" t="s">
        <v>314</v>
      </c>
      <c r="L50" s="16" t="n">
        <v>40066</v>
      </c>
      <c r="M50" s="16" t="n">
        <v>45748</v>
      </c>
      <c r="N50" s="6" t="s">
        <v>314</v>
      </c>
      <c r="O50" s="16" t="n">
        <v>40066</v>
      </c>
      <c r="P50" s="6" t="s">
        <v>365</v>
      </c>
      <c r="Q50" s="6" t="s">
        <v>133</v>
      </c>
      <c r="R50" s="6" t="s">
        <v>419</v>
      </c>
      <c r="S50" s="6" t="s">
        <v>133</v>
      </c>
      <c r="T50" s="20" t="s">
        <v>133</v>
      </c>
      <c r="U50" s="6" t="s">
        <v>133</v>
      </c>
      <c r="V50" s="6" t="s">
        <v>133</v>
      </c>
      <c r="W50" s="6" t="s">
        <v>133</v>
      </c>
      <c r="X50" s="6" t="s">
        <v>133</v>
      </c>
      <c r="Y50" s="20" t="s">
        <v>133</v>
      </c>
      <c r="Z50" s="6" t="s">
        <v>133</v>
      </c>
      <c r="AA50" s="6" t="s">
        <v>133</v>
      </c>
      <c r="AB50" s="6" t="s">
        <v>133</v>
      </c>
      <c r="AC50" s="6" t="s">
        <v>133</v>
      </c>
      <c r="AD50" s="20" t="s">
        <v>133</v>
      </c>
      <c r="AE50" s="6" t="s">
        <v>133</v>
      </c>
      <c r="AF50" s="6" t="s">
        <v>133</v>
      </c>
      <c r="AG50" s="6" t="s">
        <v>133</v>
      </c>
      <c r="AH50" s="6" t="s">
        <v>509</v>
      </c>
      <c r="AI50" s="6" t="s">
        <v>133</v>
      </c>
      <c r="AJ50" s="6" t="s">
        <v>559</v>
      </c>
      <c r="AK50" s="6" t="s">
        <v>567</v>
      </c>
      <c r="AL50" s="6" t="s">
        <v>569</v>
      </c>
      <c r="AM50" s="6" t="s">
        <v>607</v>
      </c>
      <c r="AN50" s="6" t="s">
        <v>165</v>
      </c>
      <c r="AO50" s="6" t="s">
        <v>641</v>
      </c>
      <c r="AP50" s="6" t="s">
        <v>656</v>
      </c>
      <c r="AQ50" s="6" t="s">
        <v>133</v>
      </c>
      <c r="AR50" s="6" t="s">
        <v>663</v>
      </c>
      <c r="AS50" s="6" t="s">
        <v>567</v>
      </c>
      <c r="AT50" s="6" t="s">
        <v>569</v>
      </c>
      <c r="AU50" s="6" t="s">
        <v>673</v>
      </c>
      <c r="AV50" s="6" t="s">
        <v>133</v>
      </c>
      <c r="AW50" s="6" t="s">
        <v>133</v>
      </c>
      <c r="AX50" s="6" t="s">
        <v>723</v>
      </c>
      <c r="AY50" s="6" t="s">
        <v>776</v>
      </c>
      <c r="AZ50" s="6" t="s">
        <v>809</v>
      </c>
      <c r="BA50" s="6" t="s">
        <v>133</v>
      </c>
      <c r="BB50" s="23" t="n">
        <v>4</v>
      </c>
      <c r="BC50" s="25"/>
      <c r="BD50" s="25" t="s">
        <v>821</v>
      </c>
      <c r="BE50" s="25"/>
      <c r="BF50" s="25"/>
      <c r="BG50" s="25"/>
      <c r="BH50" s="25"/>
      <c r="BI50" s="25"/>
      <c r="BJ50" s="25"/>
      <c r="BK50" s="25"/>
      <c r="BL50" s="25"/>
      <c r="BM50" s="25"/>
      <c r="BN50" s="25"/>
      <c r="BO50" s="25"/>
      <c r="BP50" s="16" t="n">
        <v>45449</v>
      </c>
      <c r="BQ50" s="27" t="str">
        <f>HYPERLINK("https://organic.ams.usda.gov/Integrity/Certificate.aspx?cid=42&amp;nopid=6780000009")</f>
        <v>https://organic.ams.usda.gov/Integrity/Certificate.aspx?cid=42&amp;nopid=6780000009</v>
      </c>
    </row>
    <row r="51">
      <c r="A51" t="s">
        <v>3</v>
      </c>
      <c r="B51" s="6" t="s">
        <v>6</v>
      </c>
      <c r="C51" s="6" t="s">
        <v>9</v>
      </c>
      <c r="D51" s="6" t="s">
        <v>11</v>
      </c>
      <c r="E51" s="10" t="s">
        <v>61</v>
      </c>
      <c r="F51" s="6" t="s">
        <v>120</v>
      </c>
      <c r="G51" s="6" t="s">
        <v>133</v>
      </c>
      <c r="H51" s="6" t="s">
        <v>190</v>
      </c>
      <c r="I51" s="6" t="s">
        <v>247</v>
      </c>
      <c r="J51" s="6" t="s">
        <v>304</v>
      </c>
      <c r="K51" s="6" t="s">
        <v>314</v>
      </c>
      <c r="L51" s="16" t="n">
        <v>40667</v>
      </c>
      <c r="M51" s="16" t="n">
        <v>46113</v>
      </c>
      <c r="N51" s="6" t="s">
        <v>314</v>
      </c>
      <c r="O51" s="16" t="n">
        <v>40667</v>
      </c>
      <c r="P51" s="6" t="s">
        <v>366</v>
      </c>
      <c r="Q51" s="6" t="s">
        <v>133</v>
      </c>
      <c r="R51" s="6" t="s">
        <v>420</v>
      </c>
      <c r="S51" s="6" t="s">
        <v>133</v>
      </c>
      <c r="T51" s="20" t="s">
        <v>133</v>
      </c>
      <c r="U51" s="6" t="s">
        <v>133</v>
      </c>
      <c r="V51" s="6" t="s">
        <v>133</v>
      </c>
      <c r="W51" s="6" t="s">
        <v>133</v>
      </c>
      <c r="X51" s="6" t="s">
        <v>133</v>
      </c>
      <c r="Y51" s="20" t="s">
        <v>133</v>
      </c>
      <c r="Z51" s="6" t="s">
        <v>133</v>
      </c>
      <c r="AA51" s="6" t="s">
        <v>133</v>
      </c>
      <c r="AB51" s="6" t="s">
        <v>133</v>
      </c>
      <c r="AC51" s="6" t="s">
        <v>133</v>
      </c>
      <c r="AD51" s="20" t="s">
        <v>133</v>
      </c>
      <c r="AE51" s="6" t="s">
        <v>133</v>
      </c>
      <c r="AF51" s="6" t="s">
        <v>133</v>
      </c>
      <c r="AG51" s="6" t="s">
        <v>133</v>
      </c>
      <c r="AH51" s="6" t="s">
        <v>510</v>
      </c>
      <c r="AI51" s="6" t="s">
        <v>133</v>
      </c>
      <c r="AJ51" s="6" t="s">
        <v>560</v>
      </c>
      <c r="AK51" s="6" t="s">
        <v>567</v>
      </c>
      <c r="AL51" s="6" t="s">
        <v>569</v>
      </c>
      <c r="AM51" s="6" t="s">
        <v>608</v>
      </c>
      <c r="AN51" s="6" t="s">
        <v>619</v>
      </c>
      <c r="AO51" s="6" t="s">
        <v>631</v>
      </c>
      <c r="AP51" s="6" t="s">
        <v>510</v>
      </c>
      <c r="AQ51" s="6" t="s">
        <v>133</v>
      </c>
      <c r="AR51" s="6" t="s">
        <v>560</v>
      </c>
      <c r="AS51" s="6" t="s">
        <v>567</v>
      </c>
      <c r="AT51" s="6" t="s">
        <v>569</v>
      </c>
      <c r="AU51" s="6" t="s">
        <v>608</v>
      </c>
      <c r="AV51" s="6" t="s">
        <v>133</v>
      </c>
      <c r="AW51" s="6" t="s">
        <v>133</v>
      </c>
      <c r="AX51" s="6" t="s">
        <v>724</v>
      </c>
      <c r="AY51" s="6" t="s">
        <v>777</v>
      </c>
      <c r="AZ51" s="6" t="s">
        <v>133</v>
      </c>
      <c r="BA51" s="6" t="s">
        <v>133</v>
      </c>
      <c r="BB51" s="23" t="n">
        <v>135</v>
      </c>
      <c r="BC51" s="25"/>
      <c r="BD51" s="25"/>
      <c r="BE51" s="25"/>
      <c r="BF51" s="25"/>
      <c r="BG51" s="25"/>
      <c r="BH51" s="25"/>
      <c r="BI51" s="25"/>
      <c r="BJ51" s="25"/>
      <c r="BK51" s="25"/>
      <c r="BL51" s="25"/>
      <c r="BM51" s="25"/>
      <c r="BN51" s="25"/>
      <c r="BO51" s="25"/>
      <c r="BP51" s="16" t="n">
        <v>45720</v>
      </c>
      <c r="BQ51" s="27" t="str">
        <f>HYPERLINK("https://organic.ams.usda.gov/Integrity/Certificate.aspx?cid=42&amp;nopid=6780000207")</f>
        <v>https://organic.ams.usda.gov/Integrity/Certificate.aspx?cid=42&amp;nopid=6780000207</v>
      </c>
    </row>
    <row r="52">
      <c r="A52" t="s">
        <v>3</v>
      </c>
      <c r="B52" s="6" t="s">
        <v>6</v>
      </c>
      <c r="C52" s="6" t="s">
        <v>9</v>
      </c>
      <c r="D52" s="6" t="s">
        <v>11</v>
      </c>
      <c r="E52" s="10" t="s">
        <v>62</v>
      </c>
      <c r="F52" s="6" t="s">
        <v>121</v>
      </c>
      <c r="G52" s="6" t="s">
        <v>133</v>
      </c>
      <c r="H52" s="6" t="s">
        <v>191</v>
      </c>
      <c r="I52" s="6" t="s">
        <v>248</v>
      </c>
      <c r="J52" s="6" t="s">
        <v>278</v>
      </c>
      <c r="K52" s="6" t="s">
        <v>314</v>
      </c>
      <c r="L52" s="16" t="n">
        <v>41703</v>
      </c>
      <c r="M52" s="16" t="n">
        <v>45748</v>
      </c>
      <c r="N52" s="6" t="s">
        <v>314</v>
      </c>
      <c r="O52" s="16" t="n">
        <v>41703</v>
      </c>
      <c r="P52" s="6" t="s">
        <v>367</v>
      </c>
      <c r="Q52" s="6" t="s">
        <v>133</v>
      </c>
      <c r="R52" s="6" t="s">
        <v>421</v>
      </c>
      <c r="S52" s="6" t="s">
        <v>314</v>
      </c>
      <c r="T52" s="16" t="n">
        <v>41703</v>
      </c>
      <c r="U52" s="6" t="s">
        <v>440</v>
      </c>
      <c r="V52" s="6" t="s">
        <v>133</v>
      </c>
      <c r="W52" s="6" t="s">
        <v>421</v>
      </c>
      <c r="X52" s="6" t="s">
        <v>133</v>
      </c>
      <c r="Y52" s="20" t="s">
        <v>133</v>
      </c>
      <c r="Z52" s="6" t="s">
        <v>133</v>
      </c>
      <c r="AA52" s="6" t="s">
        <v>133</v>
      </c>
      <c r="AB52" s="6" t="s">
        <v>133</v>
      </c>
      <c r="AC52" s="6" t="s">
        <v>314</v>
      </c>
      <c r="AD52" s="16" t="n">
        <v>41703</v>
      </c>
      <c r="AE52" s="6" t="s">
        <v>453</v>
      </c>
      <c r="AF52" s="6" t="s">
        <v>133</v>
      </c>
      <c r="AG52" s="6" t="s">
        <v>421</v>
      </c>
      <c r="AH52" s="6" t="s">
        <v>511</v>
      </c>
      <c r="AI52" s="6" t="s">
        <v>133</v>
      </c>
      <c r="AJ52" s="6" t="s">
        <v>543</v>
      </c>
      <c r="AK52" s="6" t="s">
        <v>567</v>
      </c>
      <c r="AL52" s="6" t="s">
        <v>569</v>
      </c>
      <c r="AM52" s="6" t="s">
        <v>609</v>
      </c>
      <c r="AN52" s="6" t="s">
        <v>616</v>
      </c>
      <c r="AO52" s="6" t="s">
        <v>627</v>
      </c>
      <c r="AP52" s="6" t="s">
        <v>511</v>
      </c>
      <c r="AQ52" s="6" t="s">
        <v>133</v>
      </c>
      <c r="AR52" s="6" t="s">
        <v>543</v>
      </c>
      <c r="AS52" s="6" t="s">
        <v>567</v>
      </c>
      <c r="AT52" s="6" t="s">
        <v>569</v>
      </c>
      <c r="AU52" s="6" t="s">
        <v>609</v>
      </c>
      <c r="AV52" s="6" t="s">
        <v>133</v>
      </c>
      <c r="AW52" s="6" t="s">
        <v>133</v>
      </c>
      <c r="AX52" s="6" t="s">
        <v>725</v>
      </c>
      <c r="AY52" s="6" t="s">
        <v>133</v>
      </c>
      <c r="AZ52" s="6" t="s">
        <v>133</v>
      </c>
      <c r="BA52" s="6" t="s">
        <v>133</v>
      </c>
      <c r="BB52" s="23" t="n">
        <v>171</v>
      </c>
      <c r="BC52" s="25"/>
      <c r="BD52" s="25"/>
      <c r="BE52" s="25"/>
      <c r="BF52" s="25" t="s">
        <v>821</v>
      </c>
      <c r="BG52" s="25"/>
      <c r="BH52" s="25"/>
      <c r="BI52" s="25"/>
      <c r="BJ52" s="25"/>
      <c r="BK52" s="25"/>
      <c r="BL52" s="25"/>
      <c r="BM52" s="25"/>
      <c r="BN52" s="25"/>
      <c r="BO52" s="25"/>
      <c r="BP52" s="16" t="n">
        <v>45391</v>
      </c>
      <c r="BQ52" s="27" t="str">
        <f>HYPERLINK("https://organic.ams.usda.gov/Integrity/Certificate.aspx?cid=42&amp;nopid=6780000230")</f>
        <v>https://organic.ams.usda.gov/Integrity/Certificate.aspx?cid=42&amp;nopid=6780000230</v>
      </c>
    </row>
    <row r="53">
      <c r="A53" t="s">
        <v>3</v>
      </c>
      <c r="B53" s="6" t="s">
        <v>6</v>
      </c>
      <c r="C53" s="6" t="s">
        <v>9</v>
      </c>
      <c r="D53" s="6" t="s">
        <v>11</v>
      </c>
      <c r="E53" s="10" t="s">
        <v>63</v>
      </c>
      <c r="F53" s="6" t="s">
        <v>122</v>
      </c>
      <c r="G53" s="6" t="s">
        <v>133</v>
      </c>
      <c r="H53" s="6" t="s">
        <v>192</v>
      </c>
      <c r="I53" s="6" t="s">
        <v>233</v>
      </c>
      <c r="J53" s="6" t="s">
        <v>305</v>
      </c>
      <c r="K53" s="6" t="s">
        <v>314</v>
      </c>
      <c r="L53" s="16" t="n">
        <v>44351</v>
      </c>
      <c r="M53" s="16" t="n">
        <v>45748</v>
      </c>
      <c r="N53" s="6" t="s">
        <v>314</v>
      </c>
      <c r="O53" s="16" t="n">
        <v>44351</v>
      </c>
      <c r="P53" s="6" t="s">
        <v>368</v>
      </c>
      <c r="Q53" s="6" t="s">
        <v>133</v>
      </c>
      <c r="R53" s="6" t="s">
        <v>422</v>
      </c>
      <c r="S53" s="6" t="s">
        <v>133</v>
      </c>
      <c r="T53" s="20" t="s">
        <v>133</v>
      </c>
      <c r="U53" s="6" t="s">
        <v>133</v>
      </c>
      <c r="V53" s="6" t="s">
        <v>133</v>
      </c>
      <c r="W53" s="6" t="s">
        <v>133</v>
      </c>
      <c r="X53" s="6" t="s">
        <v>133</v>
      </c>
      <c r="Y53" s="20" t="s">
        <v>133</v>
      </c>
      <c r="Z53" s="6" t="s">
        <v>133</v>
      </c>
      <c r="AA53" s="6" t="s">
        <v>133</v>
      </c>
      <c r="AB53" s="6" t="s">
        <v>133</v>
      </c>
      <c r="AC53" s="6" t="s">
        <v>133</v>
      </c>
      <c r="AD53" s="20" t="s">
        <v>133</v>
      </c>
      <c r="AE53" s="6" t="s">
        <v>133</v>
      </c>
      <c r="AF53" s="6" t="s">
        <v>133</v>
      </c>
      <c r="AG53" s="6" t="s">
        <v>133</v>
      </c>
      <c r="AH53" s="6" t="s">
        <v>512</v>
      </c>
      <c r="AI53" s="6" t="s">
        <v>133</v>
      </c>
      <c r="AJ53" s="6" t="s">
        <v>555</v>
      </c>
      <c r="AK53" s="6" t="s">
        <v>567</v>
      </c>
      <c r="AL53" s="6" t="s">
        <v>569</v>
      </c>
      <c r="AM53" s="6" t="s">
        <v>603</v>
      </c>
      <c r="AN53" s="6" t="s">
        <v>163</v>
      </c>
      <c r="AO53" s="6" t="s">
        <v>628</v>
      </c>
      <c r="AP53" s="6" t="s">
        <v>512</v>
      </c>
      <c r="AQ53" s="6" t="s">
        <v>133</v>
      </c>
      <c r="AR53" s="6" t="s">
        <v>555</v>
      </c>
      <c r="AS53" s="6" t="s">
        <v>567</v>
      </c>
      <c r="AT53" s="6" t="s">
        <v>569</v>
      </c>
      <c r="AU53" s="6" t="s">
        <v>603</v>
      </c>
      <c r="AV53" s="6" t="s">
        <v>133</v>
      </c>
      <c r="AW53" s="6" t="s">
        <v>133</v>
      </c>
      <c r="AX53" s="6" t="s">
        <v>726</v>
      </c>
      <c r="AY53" s="6" t="s">
        <v>778</v>
      </c>
      <c r="AZ53" s="6" t="s">
        <v>810</v>
      </c>
      <c r="BA53" s="6" t="s">
        <v>133</v>
      </c>
      <c r="BB53" s="23" t="n">
        <v>8</v>
      </c>
      <c r="BC53" s="25"/>
      <c r="BD53" s="25"/>
      <c r="BE53" s="25"/>
      <c r="BF53" s="25"/>
      <c r="BG53" s="25"/>
      <c r="BH53" s="25"/>
      <c r="BI53" s="25"/>
      <c r="BJ53" s="25"/>
      <c r="BK53" s="25"/>
      <c r="BL53" s="25"/>
      <c r="BM53" s="25"/>
      <c r="BN53" s="25"/>
      <c r="BO53" s="25"/>
      <c r="BP53" s="16" t="n">
        <v>45513</v>
      </c>
      <c r="BQ53" s="27" t="str">
        <f>HYPERLINK("https://organic.ams.usda.gov/Integrity/Certificate.aspx?cid=42&amp;nopid=6782968743")</f>
        <v>https://organic.ams.usda.gov/Integrity/Certificate.aspx?cid=42&amp;nopid=6782968743</v>
      </c>
    </row>
    <row r="54">
      <c r="A54" t="s">
        <v>3</v>
      </c>
      <c r="B54" s="6" t="s">
        <v>6</v>
      </c>
      <c r="C54" s="6" t="s">
        <v>9</v>
      </c>
      <c r="D54" s="6" t="s">
        <v>11</v>
      </c>
      <c r="E54" s="10" t="s">
        <v>64</v>
      </c>
      <c r="F54" s="6" t="s">
        <v>123</v>
      </c>
      <c r="G54" s="6" t="s">
        <v>133</v>
      </c>
      <c r="H54" s="6" t="s">
        <v>193</v>
      </c>
      <c r="I54" s="6" t="s">
        <v>249</v>
      </c>
      <c r="J54" s="6" t="s">
        <v>288</v>
      </c>
      <c r="K54" s="6" t="s">
        <v>314</v>
      </c>
      <c r="L54" s="16" t="n">
        <v>42224</v>
      </c>
      <c r="M54" s="16" t="n">
        <v>45748</v>
      </c>
      <c r="N54" s="6" t="s">
        <v>314</v>
      </c>
      <c r="O54" s="16" t="n">
        <v>42224</v>
      </c>
      <c r="P54" s="6" t="s">
        <v>369</v>
      </c>
      <c r="Q54" s="6" t="s">
        <v>133</v>
      </c>
      <c r="R54" s="6" t="s">
        <v>423</v>
      </c>
      <c r="S54" s="6" t="s">
        <v>133</v>
      </c>
      <c r="T54" s="20" t="s">
        <v>133</v>
      </c>
      <c r="U54" s="6" t="s">
        <v>133</v>
      </c>
      <c r="V54" s="6" t="s">
        <v>133</v>
      </c>
      <c r="W54" s="6" t="s">
        <v>133</v>
      </c>
      <c r="X54" s="6" t="s">
        <v>133</v>
      </c>
      <c r="Y54" s="20" t="s">
        <v>133</v>
      </c>
      <c r="Z54" s="6" t="s">
        <v>133</v>
      </c>
      <c r="AA54" s="6" t="s">
        <v>133</v>
      </c>
      <c r="AB54" s="6" t="s">
        <v>133</v>
      </c>
      <c r="AC54" s="6" t="s">
        <v>133</v>
      </c>
      <c r="AD54" s="20" t="s">
        <v>133</v>
      </c>
      <c r="AE54" s="6" t="s">
        <v>133</v>
      </c>
      <c r="AF54" s="6" t="s">
        <v>133</v>
      </c>
      <c r="AG54" s="6" t="s">
        <v>133</v>
      </c>
      <c r="AH54" s="6" t="s">
        <v>513</v>
      </c>
      <c r="AI54" s="6" t="s">
        <v>133</v>
      </c>
      <c r="AJ54" s="6" t="s">
        <v>540</v>
      </c>
      <c r="AK54" s="6" t="s">
        <v>567</v>
      </c>
      <c r="AL54" s="6" t="s">
        <v>569</v>
      </c>
      <c r="AM54" s="6" t="s">
        <v>588</v>
      </c>
      <c r="AN54" s="6" t="s">
        <v>173</v>
      </c>
      <c r="AO54" s="6" t="s">
        <v>639</v>
      </c>
      <c r="AP54" s="6" t="s">
        <v>513</v>
      </c>
      <c r="AQ54" s="6" t="s">
        <v>133</v>
      </c>
      <c r="AR54" s="6" t="s">
        <v>540</v>
      </c>
      <c r="AS54" s="6" t="s">
        <v>567</v>
      </c>
      <c r="AT54" s="6" t="s">
        <v>569</v>
      </c>
      <c r="AU54" s="6" t="s">
        <v>588</v>
      </c>
      <c r="AV54" s="6" t="s">
        <v>133</v>
      </c>
      <c r="AW54" s="6" t="s">
        <v>133</v>
      </c>
      <c r="AX54" s="6" t="s">
        <v>727</v>
      </c>
      <c r="AY54" s="6" t="s">
        <v>133</v>
      </c>
      <c r="AZ54" s="6" t="s">
        <v>133</v>
      </c>
      <c r="BA54" s="6" t="s">
        <v>133</v>
      </c>
      <c r="BB54" s="23" t="n">
        <v>20</v>
      </c>
      <c r="BC54" s="25"/>
      <c r="BD54" s="25"/>
      <c r="BE54" s="25"/>
      <c r="BF54" s="25"/>
      <c r="BG54" s="25"/>
      <c r="BH54" s="25"/>
      <c r="BI54" s="25"/>
      <c r="BJ54" s="25"/>
      <c r="BK54" s="25"/>
      <c r="BL54" s="25"/>
      <c r="BM54" s="25"/>
      <c r="BN54" s="25"/>
      <c r="BO54" s="25"/>
      <c r="BP54" s="16" t="n">
        <v>45469</v>
      </c>
      <c r="BQ54" s="27" t="str">
        <f>HYPERLINK("https://organic.ams.usda.gov/Integrity/Certificate.aspx?cid=42&amp;nopid=6780000258")</f>
        <v>https://organic.ams.usda.gov/Integrity/Certificate.aspx?cid=42&amp;nopid=6780000258</v>
      </c>
    </row>
    <row r="55">
      <c r="A55" t="s">
        <v>3</v>
      </c>
      <c r="B55" s="6" t="s">
        <v>6</v>
      </c>
      <c r="C55" s="6" t="s">
        <v>9</v>
      </c>
      <c r="D55" s="6" t="s">
        <v>11</v>
      </c>
      <c r="E55" s="10" t="s">
        <v>65</v>
      </c>
      <c r="F55" s="6" t="s">
        <v>124</v>
      </c>
      <c r="G55" s="6" t="s">
        <v>133</v>
      </c>
      <c r="H55" s="6" t="s">
        <v>194</v>
      </c>
      <c r="I55" s="6" t="s">
        <v>250</v>
      </c>
      <c r="J55" s="6" t="s">
        <v>306</v>
      </c>
      <c r="K55" s="6" t="s">
        <v>314</v>
      </c>
      <c r="L55" s="16" t="n">
        <v>37545</v>
      </c>
      <c r="M55" s="16" t="n">
        <v>46113</v>
      </c>
      <c r="N55" s="6" t="s">
        <v>314</v>
      </c>
      <c r="O55" s="16" t="n">
        <v>37545</v>
      </c>
      <c r="P55" s="6" t="s">
        <v>335</v>
      </c>
      <c r="Q55" s="6" t="s">
        <v>133</v>
      </c>
      <c r="R55" s="6" t="s">
        <v>133</v>
      </c>
      <c r="S55" s="6" t="s">
        <v>133</v>
      </c>
      <c r="T55" s="20" t="s">
        <v>133</v>
      </c>
      <c r="U55" s="6" t="s">
        <v>133</v>
      </c>
      <c r="V55" s="6" t="s">
        <v>133</v>
      </c>
      <c r="W55" s="6" t="s">
        <v>133</v>
      </c>
      <c r="X55" s="6" t="s">
        <v>133</v>
      </c>
      <c r="Y55" s="20" t="s">
        <v>133</v>
      </c>
      <c r="Z55" s="6" t="s">
        <v>133</v>
      </c>
      <c r="AA55" s="6" t="s">
        <v>133</v>
      </c>
      <c r="AB55" s="6" t="s">
        <v>133</v>
      </c>
      <c r="AC55" s="6" t="s">
        <v>133</v>
      </c>
      <c r="AD55" s="20" t="s">
        <v>133</v>
      </c>
      <c r="AE55" s="6" t="s">
        <v>133</v>
      </c>
      <c r="AF55" s="6" t="s">
        <v>133</v>
      </c>
      <c r="AG55" s="6" t="s">
        <v>133</v>
      </c>
      <c r="AH55" s="6" t="s">
        <v>514</v>
      </c>
      <c r="AI55" s="6" t="s">
        <v>133</v>
      </c>
      <c r="AJ55" s="6" t="s">
        <v>533</v>
      </c>
      <c r="AK55" s="6" t="s">
        <v>567</v>
      </c>
      <c r="AL55" s="6" t="s">
        <v>569</v>
      </c>
      <c r="AM55" s="6" t="s">
        <v>581</v>
      </c>
      <c r="AN55" s="6" t="s">
        <v>620</v>
      </c>
      <c r="AO55" s="6" t="s">
        <v>632</v>
      </c>
      <c r="AP55" s="6" t="s">
        <v>514</v>
      </c>
      <c r="AQ55" s="6" t="s">
        <v>133</v>
      </c>
      <c r="AR55" s="6" t="s">
        <v>533</v>
      </c>
      <c r="AS55" s="6" t="s">
        <v>567</v>
      </c>
      <c r="AT55" s="6" t="s">
        <v>569</v>
      </c>
      <c r="AU55" s="6" t="s">
        <v>581</v>
      </c>
      <c r="AV55" s="6" t="s">
        <v>133</v>
      </c>
      <c r="AW55" s="6" t="s">
        <v>133</v>
      </c>
      <c r="AX55" s="6" t="s">
        <v>728</v>
      </c>
      <c r="AY55" s="6" t="s">
        <v>779</v>
      </c>
      <c r="AZ55" s="6" t="s">
        <v>133</v>
      </c>
      <c r="BA55" s="6" t="s">
        <v>133</v>
      </c>
      <c r="BB55" s="23" t="n">
        <v>191</v>
      </c>
      <c r="BC55" s="25"/>
      <c r="BD55" s="25"/>
      <c r="BE55" s="25"/>
      <c r="BF55" s="25"/>
      <c r="BG55" s="25"/>
      <c r="BH55" s="25"/>
      <c r="BI55" s="25"/>
      <c r="BJ55" s="25"/>
      <c r="BK55" s="25"/>
      <c r="BL55" s="25"/>
      <c r="BM55" s="25"/>
      <c r="BN55" s="25"/>
      <c r="BO55" s="25"/>
      <c r="BP55" s="16" t="n">
        <v>45736</v>
      </c>
      <c r="BQ55" s="27" t="str">
        <f>HYPERLINK("https://organic.ams.usda.gov/Integrity/Certificate.aspx?cid=42&amp;nopid=6780000104")</f>
        <v>https://organic.ams.usda.gov/Integrity/Certificate.aspx?cid=42&amp;nopid=6780000104</v>
      </c>
    </row>
    <row r="56">
      <c r="A56" t="s">
        <v>3</v>
      </c>
      <c r="B56" s="6" t="s">
        <v>6</v>
      </c>
      <c r="C56" s="6" t="s">
        <v>9</v>
      </c>
      <c r="D56" s="6" t="s">
        <v>11</v>
      </c>
      <c r="E56" s="10" t="s">
        <v>66</v>
      </c>
      <c r="F56" s="6" t="s">
        <v>125</v>
      </c>
      <c r="G56" s="6" t="s">
        <v>133</v>
      </c>
      <c r="H56" s="6" t="s">
        <v>195</v>
      </c>
      <c r="I56" s="6" t="s">
        <v>251</v>
      </c>
      <c r="J56" s="6" t="s">
        <v>307</v>
      </c>
      <c r="K56" s="6" t="s">
        <v>314</v>
      </c>
      <c r="L56" s="16" t="n">
        <v>37482</v>
      </c>
      <c r="M56" s="16" t="n">
        <v>45748</v>
      </c>
      <c r="N56" s="6" t="s">
        <v>314</v>
      </c>
      <c r="O56" s="16" t="n">
        <v>37482</v>
      </c>
      <c r="P56" s="6" t="s">
        <v>370</v>
      </c>
      <c r="Q56" s="6" t="s">
        <v>133</v>
      </c>
      <c r="R56" s="6" t="s">
        <v>424</v>
      </c>
      <c r="S56" s="6" t="s">
        <v>133</v>
      </c>
      <c r="T56" s="20" t="s">
        <v>133</v>
      </c>
      <c r="U56" s="6" t="s">
        <v>133</v>
      </c>
      <c r="V56" s="6" t="s">
        <v>133</v>
      </c>
      <c r="W56" s="6" t="s">
        <v>133</v>
      </c>
      <c r="X56" s="6" t="s">
        <v>133</v>
      </c>
      <c r="Y56" s="20" t="s">
        <v>133</v>
      </c>
      <c r="Z56" s="6" t="s">
        <v>133</v>
      </c>
      <c r="AA56" s="6" t="s">
        <v>133</v>
      </c>
      <c r="AB56" s="6" t="s">
        <v>133</v>
      </c>
      <c r="AC56" s="6" t="s">
        <v>133</v>
      </c>
      <c r="AD56" s="20" t="s">
        <v>133</v>
      </c>
      <c r="AE56" s="6" t="s">
        <v>133</v>
      </c>
      <c r="AF56" s="6" t="s">
        <v>133</v>
      </c>
      <c r="AG56" s="6" t="s">
        <v>133</v>
      </c>
      <c r="AH56" s="6" t="s">
        <v>515</v>
      </c>
      <c r="AI56" s="6" t="s">
        <v>133</v>
      </c>
      <c r="AJ56" s="6" t="s">
        <v>561</v>
      </c>
      <c r="AK56" s="6" t="s">
        <v>567</v>
      </c>
      <c r="AL56" s="6" t="s">
        <v>569</v>
      </c>
      <c r="AM56" s="6" t="s">
        <v>610</v>
      </c>
      <c r="AN56" s="6" t="s">
        <v>165</v>
      </c>
      <c r="AO56" s="6" t="s">
        <v>641</v>
      </c>
      <c r="AP56" s="6" t="s">
        <v>657</v>
      </c>
      <c r="AQ56" s="6" t="s">
        <v>133</v>
      </c>
      <c r="AR56" s="6" t="s">
        <v>664</v>
      </c>
      <c r="AS56" s="6" t="s">
        <v>567</v>
      </c>
      <c r="AT56" s="6" t="s">
        <v>569</v>
      </c>
      <c r="AU56" s="6" t="s">
        <v>674</v>
      </c>
      <c r="AV56" s="6" t="s">
        <v>133</v>
      </c>
      <c r="AW56" s="6" t="s">
        <v>133</v>
      </c>
      <c r="AX56" s="6" t="s">
        <v>729</v>
      </c>
      <c r="AY56" s="6" t="s">
        <v>780</v>
      </c>
      <c r="AZ56" s="6" t="s">
        <v>811</v>
      </c>
      <c r="BA56" s="6" t="s">
        <v>133</v>
      </c>
      <c r="BB56" s="23" t="n">
        <v>12</v>
      </c>
      <c r="BC56" s="25"/>
      <c r="BD56" s="25" t="s">
        <v>821</v>
      </c>
      <c r="BE56" s="25"/>
      <c r="BF56" s="25"/>
      <c r="BG56" s="25"/>
      <c r="BH56" s="25"/>
      <c r="BI56" s="25"/>
      <c r="BJ56" s="25"/>
      <c r="BK56" s="25"/>
      <c r="BL56" s="25"/>
      <c r="BM56" s="25"/>
      <c r="BN56" s="25"/>
      <c r="BO56" s="25"/>
      <c r="BP56" s="16" t="n">
        <v>45699</v>
      </c>
      <c r="BQ56" s="27" t="str">
        <f>HYPERLINK("https://organic.ams.usda.gov/Integrity/Certificate.aspx?cid=42&amp;nopid=6780000094")</f>
        <v>https://organic.ams.usda.gov/Integrity/Certificate.aspx?cid=42&amp;nopid=6780000094</v>
      </c>
    </row>
    <row r="57">
      <c r="A57" t="s">
        <v>3</v>
      </c>
      <c r="B57" s="6" t="s">
        <v>6</v>
      </c>
      <c r="C57" s="6" t="s">
        <v>9</v>
      </c>
      <c r="D57" s="6" t="s">
        <v>11</v>
      </c>
      <c r="E57" s="10" t="s">
        <v>67</v>
      </c>
      <c r="F57" s="6" t="s">
        <v>126</v>
      </c>
      <c r="G57" s="6" t="s">
        <v>133</v>
      </c>
      <c r="H57" s="6" t="s">
        <v>196</v>
      </c>
      <c r="I57" s="6" t="s">
        <v>252</v>
      </c>
      <c r="J57" s="6" t="s">
        <v>308</v>
      </c>
      <c r="K57" s="6" t="s">
        <v>314</v>
      </c>
      <c r="L57" s="16" t="n">
        <v>40749</v>
      </c>
      <c r="M57" s="16" t="n">
        <v>45748</v>
      </c>
      <c r="N57" s="6" t="s">
        <v>314</v>
      </c>
      <c r="O57" s="16" t="n">
        <v>40749</v>
      </c>
      <c r="P57" s="6" t="s">
        <v>371</v>
      </c>
      <c r="Q57" s="6" t="s">
        <v>133</v>
      </c>
      <c r="R57" s="6" t="s">
        <v>425</v>
      </c>
      <c r="S57" s="6" t="s">
        <v>133</v>
      </c>
      <c r="T57" s="20" t="s">
        <v>133</v>
      </c>
      <c r="U57" s="6" t="s">
        <v>133</v>
      </c>
      <c r="V57" s="6" t="s">
        <v>133</v>
      </c>
      <c r="W57" s="6" t="s">
        <v>133</v>
      </c>
      <c r="X57" s="6" t="s">
        <v>133</v>
      </c>
      <c r="Y57" s="20" t="s">
        <v>133</v>
      </c>
      <c r="Z57" s="6" t="s">
        <v>133</v>
      </c>
      <c r="AA57" s="6" t="s">
        <v>133</v>
      </c>
      <c r="AB57" s="6" t="s">
        <v>133</v>
      </c>
      <c r="AC57" s="6" t="s">
        <v>133</v>
      </c>
      <c r="AD57" s="20" t="s">
        <v>133</v>
      </c>
      <c r="AE57" s="6" t="s">
        <v>133</v>
      </c>
      <c r="AF57" s="6" t="s">
        <v>133</v>
      </c>
      <c r="AG57" s="6" t="s">
        <v>133</v>
      </c>
      <c r="AH57" s="6" t="s">
        <v>516</v>
      </c>
      <c r="AI57" s="6" t="s">
        <v>133</v>
      </c>
      <c r="AJ57" s="6" t="s">
        <v>562</v>
      </c>
      <c r="AK57" s="6" t="s">
        <v>567</v>
      </c>
      <c r="AL57" s="6" t="s">
        <v>569</v>
      </c>
      <c r="AM57" s="6" t="s">
        <v>611</v>
      </c>
      <c r="AN57" s="6" t="s">
        <v>625</v>
      </c>
      <c r="AO57" s="6" t="s">
        <v>642</v>
      </c>
      <c r="AP57" s="6" t="s">
        <v>516</v>
      </c>
      <c r="AQ57" s="6" t="s">
        <v>133</v>
      </c>
      <c r="AR57" s="6" t="s">
        <v>562</v>
      </c>
      <c r="AS57" s="6" t="s">
        <v>567</v>
      </c>
      <c r="AT57" s="6" t="s">
        <v>569</v>
      </c>
      <c r="AU57" s="6" t="s">
        <v>611</v>
      </c>
      <c r="AV57" s="6" t="s">
        <v>133</v>
      </c>
      <c r="AW57" s="6" t="s">
        <v>133</v>
      </c>
      <c r="AX57" s="6" t="s">
        <v>730</v>
      </c>
      <c r="AY57" s="6" t="s">
        <v>781</v>
      </c>
      <c r="AZ57" s="6" t="s">
        <v>133</v>
      </c>
      <c r="BA57" s="6" t="s">
        <v>133</v>
      </c>
      <c r="BB57" s="23" t="n">
        <v>5</v>
      </c>
      <c r="BC57" s="25"/>
      <c r="BD57" s="25"/>
      <c r="BE57" s="25"/>
      <c r="BF57" s="25"/>
      <c r="BG57" s="25"/>
      <c r="BH57" s="25"/>
      <c r="BI57" s="25"/>
      <c r="BJ57" s="25"/>
      <c r="BK57" s="25"/>
      <c r="BL57" s="25"/>
      <c r="BM57" s="25"/>
      <c r="BN57" s="25"/>
      <c r="BO57" s="25"/>
      <c r="BP57" s="16" t="n">
        <v>45420</v>
      </c>
      <c r="BQ57" s="27" t="str">
        <f>HYPERLINK("https://organic.ams.usda.gov/Integrity/Certificate.aspx?cid=42&amp;nopid=6780000032")</f>
        <v>https://organic.ams.usda.gov/Integrity/Certificate.aspx?cid=42&amp;nopid=6780000032</v>
      </c>
    </row>
    <row r="58">
      <c r="A58" t="s">
        <v>3</v>
      </c>
      <c r="B58" s="6" t="s">
        <v>6</v>
      </c>
      <c r="C58" s="6" t="s">
        <v>9</v>
      </c>
      <c r="D58" s="6" t="s">
        <v>11</v>
      </c>
      <c r="E58" s="10" t="s">
        <v>68</v>
      </c>
      <c r="F58" s="6" t="s">
        <v>127</v>
      </c>
      <c r="G58" s="6" t="s">
        <v>138</v>
      </c>
      <c r="H58" s="6" t="s">
        <v>197</v>
      </c>
      <c r="I58" s="6" t="s">
        <v>253</v>
      </c>
      <c r="J58" s="6" t="s">
        <v>309</v>
      </c>
      <c r="K58" s="6" t="s">
        <v>314</v>
      </c>
      <c r="L58" s="16" t="n">
        <v>37545</v>
      </c>
      <c r="M58" s="16" t="n">
        <v>45748</v>
      </c>
      <c r="N58" s="6" t="s">
        <v>314</v>
      </c>
      <c r="O58" s="16" t="n">
        <v>37545</v>
      </c>
      <c r="P58" s="6" t="s">
        <v>372</v>
      </c>
      <c r="Q58" s="6" t="s">
        <v>133</v>
      </c>
      <c r="R58" s="6" t="s">
        <v>426</v>
      </c>
      <c r="S58" s="6" t="s">
        <v>133</v>
      </c>
      <c r="T58" s="20" t="s">
        <v>133</v>
      </c>
      <c r="U58" s="6" t="s">
        <v>133</v>
      </c>
      <c r="V58" s="6" t="s">
        <v>133</v>
      </c>
      <c r="W58" s="6" t="s">
        <v>133</v>
      </c>
      <c r="X58" s="6" t="s">
        <v>133</v>
      </c>
      <c r="Y58" s="20" t="s">
        <v>133</v>
      </c>
      <c r="Z58" s="6" t="s">
        <v>133</v>
      </c>
      <c r="AA58" s="6" t="s">
        <v>133</v>
      </c>
      <c r="AB58" s="6" t="s">
        <v>133</v>
      </c>
      <c r="AC58" s="6" t="s">
        <v>133</v>
      </c>
      <c r="AD58" s="20" t="s">
        <v>133</v>
      </c>
      <c r="AE58" s="6" t="s">
        <v>133</v>
      </c>
      <c r="AF58" s="6" t="s">
        <v>133</v>
      </c>
      <c r="AG58" s="6" t="s">
        <v>133</v>
      </c>
      <c r="AH58" s="6" t="s">
        <v>517</v>
      </c>
      <c r="AI58" s="6" t="s">
        <v>133</v>
      </c>
      <c r="AJ58" s="6" t="s">
        <v>563</v>
      </c>
      <c r="AK58" s="6" t="s">
        <v>567</v>
      </c>
      <c r="AL58" s="6" t="s">
        <v>569</v>
      </c>
      <c r="AM58" s="6" t="s">
        <v>612</v>
      </c>
      <c r="AN58" s="6" t="s">
        <v>173</v>
      </c>
      <c r="AO58" s="6" t="s">
        <v>639</v>
      </c>
      <c r="AP58" s="6" t="s">
        <v>517</v>
      </c>
      <c r="AQ58" s="6" t="s">
        <v>133</v>
      </c>
      <c r="AR58" s="6" t="s">
        <v>563</v>
      </c>
      <c r="AS58" s="6" t="s">
        <v>567</v>
      </c>
      <c r="AT58" s="6" t="s">
        <v>569</v>
      </c>
      <c r="AU58" s="6" t="s">
        <v>612</v>
      </c>
      <c r="AV58" s="6" t="s">
        <v>133</v>
      </c>
      <c r="AW58" s="6" t="s">
        <v>133</v>
      </c>
      <c r="AX58" s="6" t="s">
        <v>731</v>
      </c>
      <c r="AY58" s="6" t="s">
        <v>782</v>
      </c>
      <c r="AZ58" s="6" t="s">
        <v>812</v>
      </c>
      <c r="BA58" s="6" t="s">
        <v>133</v>
      </c>
      <c r="BB58" s="23" t="n">
        <v>7</v>
      </c>
      <c r="BC58" s="25"/>
      <c r="BD58" s="25"/>
      <c r="BE58" s="25"/>
      <c r="BF58" s="25"/>
      <c r="BG58" s="25"/>
      <c r="BH58" s="25"/>
      <c r="BI58" s="25"/>
      <c r="BJ58" s="25"/>
      <c r="BK58" s="25"/>
      <c r="BL58" s="25"/>
      <c r="BM58" s="25"/>
      <c r="BN58" s="25"/>
      <c r="BO58" s="25"/>
      <c r="BP58" s="16" t="n">
        <v>45453</v>
      </c>
      <c r="BQ58" s="27" t="str">
        <f>HYPERLINK("https://organic.ams.usda.gov/Integrity/Certificate.aspx?cid=42&amp;nopid=6780000020")</f>
        <v>https://organic.ams.usda.gov/Integrity/Certificate.aspx?cid=42&amp;nopid=6780000020</v>
      </c>
    </row>
    <row r="59">
      <c r="A59" t="s">
        <v>3</v>
      </c>
      <c r="B59" s="6" t="s">
        <v>6</v>
      </c>
      <c r="C59" s="6" t="s">
        <v>9</v>
      </c>
      <c r="D59" s="6" t="s">
        <v>11</v>
      </c>
      <c r="E59" s="10" t="s">
        <v>69</v>
      </c>
      <c r="F59" s="6" t="s">
        <v>128</v>
      </c>
      <c r="G59" s="6" t="s">
        <v>133</v>
      </c>
      <c r="H59" s="6" t="s">
        <v>198</v>
      </c>
      <c r="I59" s="6" t="s">
        <v>254</v>
      </c>
      <c r="J59" s="6" t="s">
        <v>310</v>
      </c>
      <c r="K59" s="6" t="s">
        <v>314</v>
      </c>
      <c r="L59" s="16" t="n">
        <v>39581</v>
      </c>
      <c r="M59" s="16" t="n">
        <v>45748</v>
      </c>
      <c r="N59" s="6" t="s">
        <v>314</v>
      </c>
      <c r="O59" s="16" t="n">
        <v>39581</v>
      </c>
      <c r="P59" s="6" t="s">
        <v>373</v>
      </c>
      <c r="Q59" s="6" t="s">
        <v>133</v>
      </c>
      <c r="R59" s="6" t="s">
        <v>427</v>
      </c>
      <c r="S59" s="6" t="s">
        <v>133</v>
      </c>
      <c r="T59" s="20" t="s">
        <v>133</v>
      </c>
      <c r="U59" s="6" t="s">
        <v>133</v>
      </c>
      <c r="V59" s="6" t="s">
        <v>133</v>
      </c>
      <c r="W59" s="6" t="s">
        <v>133</v>
      </c>
      <c r="X59" s="6" t="s">
        <v>133</v>
      </c>
      <c r="Y59" s="20" t="s">
        <v>133</v>
      </c>
      <c r="Z59" s="6" t="s">
        <v>133</v>
      </c>
      <c r="AA59" s="6" t="s">
        <v>133</v>
      </c>
      <c r="AB59" s="6" t="s">
        <v>133</v>
      </c>
      <c r="AC59" s="6" t="s">
        <v>133</v>
      </c>
      <c r="AD59" s="20" t="s">
        <v>133</v>
      </c>
      <c r="AE59" s="6" t="s">
        <v>133</v>
      </c>
      <c r="AF59" s="6" t="s">
        <v>133</v>
      </c>
      <c r="AG59" s="6" t="s">
        <v>133</v>
      </c>
      <c r="AH59" s="6" t="s">
        <v>518</v>
      </c>
      <c r="AI59" s="6" t="s">
        <v>133</v>
      </c>
      <c r="AJ59" s="6" t="s">
        <v>564</v>
      </c>
      <c r="AK59" s="6" t="s">
        <v>567</v>
      </c>
      <c r="AL59" s="6" t="s">
        <v>569</v>
      </c>
      <c r="AM59" s="6" t="s">
        <v>613</v>
      </c>
      <c r="AN59" s="6" t="s">
        <v>199</v>
      </c>
      <c r="AO59" s="6" t="s">
        <v>636</v>
      </c>
      <c r="AP59" s="6" t="s">
        <v>658</v>
      </c>
      <c r="AQ59" s="6" t="s">
        <v>133</v>
      </c>
      <c r="AR59" s="6" t="s">
        <v>665</v>
      </c>
      <c r="AS59" s="6" t="s">
        <v>567</v>
      </c>
      <c r="AT59" s="6" t="s">
        <v>569</v>
      </c>
      <c r="AU59" s="6" t="s">
        <v>675</v>
      </c>
      <c r="AV59" s="6" t="s">
        <v>133</v>
      </c>
      <c r="AW59" s="6" t="s">
        <v>133</v>
      </c>
      <c r="AX59" s="6" t="s">
        <v>732</v>
      </c>
      <c r="AY59" s="6" t="s">
        <v>783</v>
      </c>
      <c r="AZ59" s="6" t="s">
        <v>133</v>
      </c>
      <c r="BA59" s="6" t="s">
        <v>133</v>
      </c>
      <c r="BB59" s="23" t="n">
        <v>221</v>
      </c>
      <c r="BC59" s="25"/>
      <c r="BD59" s="25"/>
      <c r="BE59" s="25"/>
      <c r="BF59" s="25"/>
      <c r="BG59" s="25"/>
      <c r="BH59" s="25"/>
      <c r="BI59" s="25"/>
      <c r="BJ59" s="25"/>
      <c r="BK59" s="25"/>
      <c r="BL59" s="25"/>
      <c r="BM59" s="25"/>
      <c r="BN59" s="25"/>
      <c r="BO59" s="25"/>
      <c r="BP59" s="16" t="n">
        <v>45453</v>
      </c>
      <c r="BQ59" s="27" t="str">
        <f>HYPERLINK("https://organic.ams.usda.gov/Integrity/Certificate.aspx?cid=42&amp;nopid=6780000192")</f>
        <v>https://organic.ams.usda.gov/Integrity/Certificate.aspx?cid=42&amp;nopid=6780000192</v>
      </c>
    </row>
    <row r="60">
      <c r="A60" t="s">
        <v>3</v>
      </c>
      <c r="B60" s="6" t="s">
        <v>6</v>
      </c>
      <c r="C60" s="6" t="s">
        <v>9</v>
      </c>
      <c r="D60" s="6" t="s">
        <v>11</v>
      </c>
      <c r="E60" s="10" t="s">
        <v>70</v>
      </c>
      <c r="F60" s="6" t="s">
        <v>129</v>
      </c>
      <c r="G60" s="6" t="s">
        <v>139</v>
      </c>
      <c r="H60" s="6" t="s">
        <v>199</v>
      </c>
      <c r="I60" s="6" t="s">
        <v>255</v>
      </c>
      <c r="J60" s="6" t="s">
        <v>311</v>
      </c>
      <c r="K60" s="6" t="s">
        <v>314</v>
      </c>
      <c r="L60" s="16" t="n">
        <v>37365</v>
      </c>
      <c r="M60" s="16" t="n">
        <v>45748</v>
      </c>
      <c r="N60" s="6" t="s">
        <v>314</v>
      </c>
      <c r="O60" s="16" t="n">
        <v>37365</v>
      </c>
      <c r="P60" s="6" t="s">
        <v>374</v>
      </c>
      <c r="Q60" s="6" t="s">
        <v>133</v>
      </c>
      <c r="R60" s="6" t="s">
        <v>428</v>
      </c>
      <c r="S60" s="6" t="s">
        <v>430</v>
      </c>
      <c r="T60" s="16" t="n">
        <v>44805</v>
      </c>
      <c r="U60" s="6" t="s">
        <v>133</v>
      </c>
      <c r="V60" s="6" t="s">
        <v>133</v>
      </c>
      <c r="W60" s="6" t="s">
        <v>133</v>
      </c>
      <c r="X60" s="6" t="s">
        <v>133</v>
      </c>
      <c r="Y60" s="20" t="s">
        <v>133</v>
      </c>
      <c r="Z60" s="6" t="s">
        <v>133</v>
      </c>
      <c r="AA60" s="6" t="s">
        <v>133</v>
      </c>
      <c r="AB60" s="6" t="s">
        <v>133</v>
      </c>
      <c r="AC60" s="6" t="s">
        <v>314</v>
      </c>
      <c r="AD60" s="16" t="n">
        <v>44883</v>
      </c>
      <c r="AE60" s="6" t="s">
        <v>459</v>
      </c>
      <c r="AF60" s="6" t="s">
        <v>133</v>
      </c>
      <c r="AG60" s="6" t="s">
        <v>428</v>
      </c>
      <c r="AH60" s="6" t="s">
        <v>519</v>
      </c>
      <c r="AI60" s="6" t="s">
        <v>133</v>
      </c>
      <c r="AJ60" s="6" t="s">
        <v>565</v>
      </c>
      <c r="AK60" s="6" t="s">
        <v>567</v>
      </c>
      <c r="AL60" s="6" t="s">
        <v>569</v>
      </c>
      <c r="AM60" s="6" t="s">
        <v>614</v>
      </c>
      <c r="AN60" s="6" t="s">
        <v>619</v>
      </c>
      <c r="AO60" s="6" t="s">
        <v>631</v>
      </c>
      <c r="AP60" s="6" t="s">
        <v>519</v>
      </c>
      <c r="AQ60" s="6" t="s">
        <v>133</v>
      </c>
      <c r="AR60" s="6" t="s">
        <v>565</v>
      </c>
      <c r="AS60" s="6" t="s">
        <v>567</v>
      </c>
      <c r="AT60" s="6" t="s">
        <v>569</v>
      </c>
      <c r="AU60" s="6" t="s">
        <v>614</v>
      </c>
      <c r="AV60" s="6" t="s">
        <v>133</v>
      </c>
      <c r="AW60" s="6" t="s">
        <v>133</v>
      </c>
      <c r="AX60" s="6" t="s">
        <v>733</v>
      </c>
      <c r="AY60" s="6" t="s">
        <v>784</v>
      </c>
      <c r="AZ60" s="6" t="s">
        <v>813</v>
      </c>
      <c r="BA60" s="6" t="s">
        <v>133</v>
      </c>
      <c r="BB60" s="23" t="n">
        <v>62</v>
      </c>
      <c r="BC60" s="25"/>
      <c r="BD60" s="25"/>
      <c r="BE60" s="25"/>
      <c r="BF60" s="25"/>
      <c r="BG60" s="25"/>
      <c r="BH60" s="25"/>
      <c r="BI60" s="25"/>
      <c r="BJ60" s="25"/>
      <c r="BK60" s="25"/>
      <c r="BL60" s="25"/>
      <c r="BM60" s="25"/>
      <c r="BN60" s="25"/>
      <c r="BO60" s="25"/>
      <c r="BP60" s="16" t="n">
        <v>45673</v>
      </c>
      <c r="BQ60" s="27" t="str">
        <f>HYPERLINK("https://organic.ams.usda.gov/Integrity/Certificate.aspx?cid=42&amp;nopid=6780000025")</f>
        <v>https://organic.ams.usda.gov/Integrity/Certificate.aspx?cid=42&amp;nopid=6780000025</v>
      </c>
    </row>
  </sheetData>
  <conditionalFormatting sqref="A1:D1" pivot="false">
    <cfRule priority="0" type="colorScale">
      <colorScale>
        <cfvo type="min"/>
        <cfvo val="50" type="percentile"/>
        <cfvo type="max"/>
        <color rgb="FF63BE7B"/>
        <color rgb="FFFFEB84"/>
        <color rgb="FFF8696B"/>
      </colorScale>
    </cfRule>
  </conditionalFormatting>
  <pageMargins bottom="0.75" footer="0.3" header="0.3" left="0.6999999999999998" right="0.6999999999999998" top="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A2E343133DD7478E8A05540B043B17" ma:contentTypeVersion="2" ma:contentTypeDescription="Create a new document." ma:contentTypeScope="" ma:versionID="1b96a70538efd677585450b140523d9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FD55206-5168-4C00-95EF-3CCC3F0CD770}"/>
</file>

<file path=customXml/itemProps2.xml><?xml version="1.0" encoding="utf-8"?>
<ds:datastoreItem xmlns:ds="http://schemas.openxmlformats.org/officeDocument/2006/customXml" ds:itemID="{0BEBB235-44D4-4174-9F5C-A3D335DF0181}"/>
</file>

<file path=customXml/itemProps3.xml><?xml version="1.0" encoding="utf-8"?>
<ds:datastoreItem xmlns:ds="http://schemas.openxmlformats.org/officeDocument/2006/customXml" ds:itemID="{E0160FC4-C4AC-4A2F-9B38-EFAB55011E67}"/>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USDA/AMS/NOP</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0x010100FEA2E343133DD7478E8A05540B043B17</vt:lpwstr>
  </property>
</Properties>
</file>