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laglerg\Desktop\"/>
    </mc:Choice>
  </mc:AlternateContent>
  <xr:revisionPtr revIDLastSave="0" documentId="8_{8C9C9071-81E7-493A-9487-A26D910595DF}" xr6:coauthVersionLast="47" xr6:coauthVersionMax="47" xr10:uidLastSave="{00000000-0000-0000-0000-000000000000}"/>
  <workbookProtection workbookAlgorithmName="SHA-512" workbookHashValue="guPQT3A19dt4TDp2KhbsOfcvFVUN/AXqK0HT8zjDVEr1sn0CysD1+6HHtqXRunKbkvdYdW35StD+/dgVinkCxA==" workbookSaltValue="wTsOGXhGvesVMWzNng3z1Q==" workbookSpinCount="100000" lockStructure="1"/>
  <bookViews>
    <workbookView xWindow="-108" yWindow="-108" windowWidth="23256" windowHeight="13896" tabRatio="687" firstSheet="1" activeTab="5" xr2:uid="{57F9043F-5A57-4B7E-85A0-078D26BE1A2B}"/>
  </bookViews>
  <sheets>
    <sheet name="Instructions" sheetId="1" r:id="rId1"/>
    <sheet name="Approved Varieties" sheetId="2" r:id="rId2"/>
    <sheet name="Sample Aerial Mixes" sheetId="3" r:id="rId3"/>
    <sheet name="Custom Aerial Mixes" sheetId="4" r:id="rId4"/>
    <sheet name="Sample Incorporated" sheetId="5" r:id="rId5"/>
    <sheet name="Custom Incorporated"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5" l="1"/>
  <c r="D31" i="5"/>
  <c r="D14" i="5"/>
  <c r="D6" i="5"/>
  <c r="C12" i="6"/>
  <c r="F9" i="6"/>
  <c r="E9" i="6"/>
  <c r="B9" i="6"/>
  <c r="D9" i="6" s="1"/>
  <c r="F8" i="6"/>
  <c r="E8" i="6"/>
  <c r="B8" i="6"/>
  <c r="D8" i="6" s="1"/>
  <c r="F7" i="6"/>
  <c r="E7" i="6"/>
  <c r="B7" i="6"/>
  <c r="D7" i="6" s="1"/>
  <c r="F6" i="6"/>
  <c r="E6" i="6"/>
  <c r="B6" i="6"/>
  <c r="D6" i="6" s="1"/>
  <c r="F5" i="6"/>
  <c r="E5" i="6"/>
  <c r="B5" i="6"/>
  <c r="D5" i="6" s="1"/>
  <c r="F4" i="6"/>
  <c r="E4" i="6"/>
  <c r="B4" i="6"/>
  <c r="D4" i="6" s="1"/>
  <c r="C36" i="5"/>
  <c r="F35" i="5"/>
  <c r="E35" i="5"/>
  <c r="B35" i="5"/>
  <c r="D35" i="5" s="1"/>
  <c r="F34" i="5"/>
  <c r="E34" i="5"/>
  <c r="B34" i="5"/>
  <c r="D34" i="5" s="1"/>
  <c r="F33" i="5"/>
  <c r="E33" i="5"/>
  <c r="B33" i="5"/>
  <c r="D33" i="5" s="1"/>
  <c r="F32" i="5"/>
  <c r="E32" i="5"/>
  <c r="B32" i="5"/>
  <c r="D32" i="5" s="1"/>
  <c r="F31" i="5"/>
  <c r="E31" i="5"/>
  <c r="B31" i="5"/>
  <c r="C25" i="5"/>
  <c r="F24" i="5"/>
  <c r="E24" i="5"/>
  <c r="B24" i="5"/>
  <c r="D24" i="5" s="1"/>
  <c r="F23" i="5"/>
  <c r="E23" i="5"/>
  <c r="B23" i="5"/>
  <c r="D23" i="5" s="1"/>
  <c r="F22" i="5"/>
  <c r="E22" i="5"/>
  <c r="B22" i="5"/>
  <c r="C16" i="5"/>
  <c r="F15" i="5"/>
  <c r="E15" i="5"/>
  <c r="B15" i="5"/>
  <c r="D15" i="5" s="1"/>
  <c r="F14" i="5"/>
  <c r="E14" i="5"/>
  <c r="B14" i="5"/>
  <c r="C8" i="5"/>
  <c r="F7" i="5"/>
  <c r="E7" i="5"/>
  <c r="B7" i="5"/>
  <c r="D7" i="5" s="1"/>
  <c r="F6" i="5"/>
  <c r="E6" i="5"/>
  <c r="B6" i="5"/>
  <c r="B11" i="4"/>
  <c r="C11" i="4" s="1"/>
  <c r="G8" i="4"/>
  <c r="F8" i="4"/>
  <c r="B8" i="4"/>
  <c r="E8" i="4" s="1"/>
  <c r="G7" i="4"/>
  <c r="F7" i="4"/>
  <c r="B7" i="4"/>
  <c r="E7" i="4" s="1"/>
  <c r="G6" i="4"/>
  <c r="F6" i="4"/>
  <c r="B6" i="4"/>
  <c r="E6" i="4" s="1"/>
  <c r="G5" i="4"/>
  <c r="F5" i="4"/>
  <c r="B5" i="4"/>
  <c r="E5" i="4" s="1"/>
  <c r="G4" i="4"/>
  <c r="F4" i="4"/>
  <c r="B4" i="4"/>
  <c r="E4" i="4" s="1"/>
  <c r="C33" i="3"/>
  <c r="F32" i="3"/>
  <c r="E32" i="3"/>
  <c r="B32" i="3"/>
  <c r="D32" i="3" s="1"/>
  <c r="F31" i="3"/>
  <c r="E31" i="3"/>
  <c r="B31" i="3"/>
  <c r="D31" i="3" s="1"/>
  <c r="F30" i="3"/>
  <c r="E30" i="3"/>
  <c r="B30" i="3"/>
  <c r="D30" i="3" s="1"/>
  <c r="F29" i="3"/>
  <c r="E29" i="3"/>
  <c r="B29" i="3"/>
  <c r="D29" i="3" s="1"/>
  <c r="F28" i="3"/>
  <c r="E28" i="3"/>
  <c r="B28" i="3"/>
  <c r="D28" i="3" s="1"/>
  <c r="C23" i="3"/>
  <c r="F22" i="3"/>
  <c r="E22" i="3"/>
  <c r="B22" i="3"/>
  <c r="D22" i="3" s="1"/>
  <c r="F21" i="3"/>
  <c r="E21" i="3"/>
  <c r="B21" i="3"/>
  <c r="D21" i="3" s="1"/>
  <c r="F20" i="3"/>
  <c r="E20" i="3"/>
  <c r="B20" i="3"/>
  <c r="D20" i="3" s="1"/>
  <c r="C15" i="3"/>
  <c r="F14" i="3"/>
  <c r="E14" i="3"/>
  <c r="B14" i="3"/>
  <c r="D14" i="3" s="1"/>
  <c r="F13" i="3"/>
  <c r="E13" i="3"/>
  <c r="B13" i="3"/>
  <c r="D13" i="3" s="1"/>
  <c r="C8" i="3"/>
  <c r="F7" i="3"/>
  <c r="E7" i="3"/>
  <c r="B7" i="3"/>
  <c r="D7" i="3" s="1"/>
  <c r="F6" i="3"/>
  <c r="E6" i="3"/>
  <c r="B6" i="3"/>
  <c r="D6" i="3" s="1"/>
  <c r="C13" i="6" l="1"/>
  <c r="D25" i="5"/>
  <c r="D36" i="5"/>
  <c r="B15" i="3"/>
  <c r="D16" i="5"/>
  <c r="B16" i="5"/>
  <c r="D33" i="3"/>
  <c r="B33" i="3"/>
  <c r="B12" i="4"/>
  <c r="C12" i="4" s="1"/>
  <c r="B8" i="3"/>
  <c r="D8" i="3"/>
  <c r="B23" i="3"/>
  <c r="D23" i="3"/>
  <c r="B36" i="5"/>
  <c r="B25" i="5"/>
  <c r="D15" i="3"/>
  <c r="D8" i="5"/>
  <c r="B8" i="5"/>
</calcChain>
</file>

<file path=xl/sharedStrings.xml><?xml version="1.0" encoding="utf-8"?>
<sst xmlns="http://schemas.openxmlformats.org/spreadsheetml/2006/main" count="230" uniqueCount="76">
  <si>
    <t>Date Published:</t>
  </si>
  <si>
    <t>Updated last on:</t>
  </si>
  <si>
    <t>Cover Crop Calculator for Field Staff</t>
  </si>
  <si>
    <t>Steps:</t>
  </si>
  <si>
    <t>Description:</t>
  </si>
  <si>
    <t>Please read the following instructions before continuing to the other tabs.</t>
  </si>
  <si>
    <t>In the tab labeled "Approved Varieties", you will find all the species available in this calculator.</t>
  </si>
  <si>
    <t>Aerial/ non-incorporated rate (lbs./acre)</t>
  </si>
  <si>
    <t>Incorporated rate (lbs/acre)</t>
  </si>
  <si>
    <t>Species</t>
  </si>
  <si>
    <t>Seasonality</t>
  </si>
  <si>
    <t>Functional Group</t>
  </si>
  <si>
    <t>Planting date</t>
  </si>
  <si>
    <t>Rate</t>
  </si>
  <si>
    <t>None</t>
  </si>
  <si>
    <t>N/A</t>
  </si>
  <si>
    <t xml:space="preserve">Winter Wheat </t>
  </si>
  <si>
    <t xml:space="preserve">Cool </t>
  </si>
  <si>
    <t>Aug 1 - Nov 15</t>
  </si>
  <si>
    <t xml:space="preserve">Cereal Rye </t>
  </si>
  <si>
    <t>Triticale</t>
  </si>
  <si>
    <t>Barley</t>
  </si>
  <si>
    <t>Aug 1 - Oct 15</t>
  </si>
  <si>
    <t>Ryegrass</t>
  </si>
  <si>
    <t>Winter Oat</t>
  </si>
  <si>
    <t>Daikon Radish</t>
  </si>
  <si>
    <t>Forbs</t>
  </si>
  <si>
    <t xml:space="preserve">Turnip </t>
  </si>
  <si>
    <t>Rapeseed</t>
  </si>
  <si>
    <t xml:space="preserve">Kale </t>
  </si>
  <si>
    <t>Crimson Clover</t>
  </si>
  <si>
    <t>Legume</t>
  </si>
  <si>
    <t>Winter Field Pea</t>
  </si>
  <si>
    <t>Hairy Vetch</t>
  </si>
  <si>
    <t>Alsike Clover</t>
  </si>
  <si>
    <t>Two Way Aerial Mix</t>
  </si>
  <si>
    <t>Rate as single species</t>
  </si>
  <si>
    <t>Percent of total Mix</t>
  </si>
  <si>
    <t>Seeding Rate</t>
  </si>
  <si>
    <t>Group</t>
  </si>
  <si>
    <t>Planting Dates</t>
  </si>
  <si>
    <t>Most Crops; General Mix</t>
  </si>
  <si>
    <t>Broadcast rate (lbs./acre)</t>
  </si>
  <si>
    <t>Three Way Aerial Mix</t>
  </si>
  <si>
    <t>Multi Species  Aerial Mix</t>
  </si>
  <si>
    <t>Planting rate (lbs./acre)</t>
  </si>
  <si>
    <t>Percentage of Mix</t>
  </si>
  <si>
    <t>Price per pound</t>
  </si>
  <si>
    <t>When to Plant</t>
  </si>
  <si>
    <t>Summary</t>
  </si>
  <si>
    <t>Totals</t>
  </si>
  <si>
    <t>Seeding rate (lbs./acre)</t>
  </si>
  <si>
    <t>Two Way Incorporated Mix</t>
  </si>
  <si>
    <t>Three Way Incorporated Mix</t>
  </si>
  <si>
    <t>Multi Species  Incorporated Mix</t>
  </si>
  <si>
    <t>2a.</t>
  </si>
  <si>
    <t>Custom Cover Crop Calculator/Aerial Seeding</t>
  </si>
  <si>
    <t>Cereal Grain</t>
  </si>
  <si>
    <t>Custom Cover Crop Calculator/Incorporated Methods</t>
  </si>
  <si>
    <t>Oats</t>
  </si>
  <si>
    <t>Wheat</t>
  </si>
  <si>
    <t>Rye</t>
  </si>
  <si>
    <t>Canola/Rape</t>
  </si>
  <si>
    <t>Forage Radish</t>
  </si>
  <si>
    <t>If you would prefer to calculate a custom mix, you can access either tab "Custome Aerial Mixes" or "Custom Incorporated". Please follow the instructions below in order to use the calculator.</t>
  </si>
  <si>
    <t>Aug 1 - Oct 10</t>
  </si>
  <si>
    <t>ALL AERIAL SEEDING MUST BE COMPLETED BY 10/10</t>
  </si>
  <si>
    <t>In the tab labeled "Sample Aerial Mixes", you can find four pre-calculated cover crop mixes for fall planting by airplane, helicopter, drone or ground-driven apparatus into standing approved previous crop.</t>
  </si>
  <si>
    <r>
      <t xml:space="preserve">Additional information for each species can be found in the </t>
    </r>
    <r>
      <rPr>
        <b/>
        <sz val="12"/>
        <color rgb="FF000000"/>
        <rFont val="Aptos Narrow"/>
        <family val="2"/>
        <scheme val="minor"/>
      </rPr>
      <t>Cover Crop Fact Sheets</t>
    </r>
    <r>
      <rPr>
        <sz val="12"/>
        <color rgb="FF000000"/>
        <rFont val="Aptos Narrow"/>
        <family val="2"/>
        <scheme val="minor"/>
      </rPr>
      <t xml:space="preserve"> available online and at your local Soil Conservation District</t>
    </r>
  </si>
  <si>
    <t>4a.</t>
  </si>
  <si>
    <t>4b.</t>
  </si>
  <si>
    <t>4c.</t>
  </si>
  <si>
    <t>In the summary below the calculator, you will see the total percentage (should equal 100%) and applicable total seeding rate (lbs./acre).</t>
  </si>
  <si>
    <t>1.  Fill out the column labled "Species". This can be done by selecting the species of cover crop that you want to use from the drop-down list. You must have a cereal grain in the mix and they must total 50%.</t>
  </si>
  <si>
    <r>
      <t xml:space="preserve">2.  Fill out the column labeled "Percentage of Mix". This can be done by entering the percentage of the mix that you want the selected species to occupy. For monoculture, type 100 in the column. For all  mixes, you will need to make sure that a </t>
    </r>
    <r>
      <rPr>
        <b/>
        <sz val="12"/>
        <color theme="1"/>
        <rFont val="Aptos Narrow"/>
        <family val="2"/>
        <scheme val="minor"/>
      </rPr>
      <t>cereal grain</t>
    </r>
    <r>
      <rPr>
        <sz val="12"/>
        <color theme="1"/>
        <rFont val="Aptos Narrow"/>
        <family val="2"/>
        <scheme val="minor"/>
      </rPr>
      <t xml:space="preserve"> is at </t>
    </r>
    <r>
      <rPr>
        <b/>
        <sz val="12"/>
        <color theme="1"/>
        <rFont val="Aptos Narrow"/>
        <family val="2"/>
        <scheme val="minor"/>
      </rPr>
      <t>least 50%</t>
    </r>
    <r>
      <rPr>
        <sz val="12"/>
        <color theme="1"/>
        <rFont val="Aptos Narrow"/>
        <family val="2"/>
        <scheme val="minor"/>
      </rPr>
      <t xml:space="preserve"> and the other species total  up to 100%.</t>
    </r>
  </si>
  <si>
    <r>
      <t>3.  All of the other cells in the calculator auto fill with information related to the mix. Imporant information such as seeding rate and planting dates for each species can be found in the row corresponding to the species. If the planting date of any of the species is color coded</t>
    </r>
    <r>
      <rPr>
        <b/>
        <sz val="12"/>
        <color rgb="FFFF0000"/>
        <rFont val="Aptos Narrow"/>
        <family val="2"/>
        <scheme val="minor"/>
      </rPr>
      <t xml:space="preserve"> Red </t>
    </r>
    <r>
      <rPr>
        <b/>
        <sz val="12"/>
        <rFont val="Aptos Narrow"/>
        <family val="2"/>
        <scheme val="minor"/>
      </rPr>
      <t xml:space="preserve">the entire mix must me planted by </t>
    </r>
    <r>
      <rPr>
        <b/>
        <sz val="12"/>
        <color rgb="FFFF0000"/>
        <rFont val="Aptos Narrow"/>
        <family val="2"/>
        <scheme val="minor"/>
      </rPr>
      <t>10/10</t>
    </r>
    <r>
      <rPr>
        <sz val="12"/>
        <color theme="1"/>
        <rFont val="Aptos Narrow"/>
        <family val="2"/>
        <scheme val="minor"/>
      </rPr>
      <t>. If the planting date is color coded</t>
    </r>
    <r>
      <rPr>
        <b/>
        <sz val="12"/>
        <color theme="1"/>
        <rFont val="Aptos Narrow"/>
        <family val="2"/>
        <scheme val="minor"/>
      </rPr>
      <t xml:space="preserve"> Yellow and no red dates are showing then the mix must be planted by 10/15 or the planting method deadline. If there are no color coded dates the mix must be planted by the planting method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</si>
</sst>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7" x14ac:knownFonts="1">
    <font>
      <sz val="11"/>
      <color theme="1"/>
      <name val="Aptos Narrow"/>
      <family val="2"/>
      <scheme val="minor"/>
    </font>
    <font>
      <b/>
      <sz val="11"/>
      <color rgb="FF3F3F3F"/>
      <name val="Aptos Narrow"/>
      <family val="2"/>
      <scheme val="minor"/>
    </font>
    <font>
      <b/>
      <sz val="11"/>
      <color theme="1"/>
      <name val="Aptos Narrow"/>
      <family val="2"/>
      <scheme val="minor"/>
    </font>
    <font>
      <sz val="11"/>
      <color theme="0"/>
      <name val="Aptos Narrow"/>
      <family val="2"/>
      <scheme val="minor"/>
    </font>
    <font>
      <sz val="16"/>
      <color theme="1"/>
      <name val="Aptos Narrow"/>
      <family val="2"/>
      <scheme val="minor"/>
    </font>
    <font>
      <b/>
      <sz val="10"/>
      <color theme="1"/>
      <name val="Aptos Narrow"/>
      <family val="2"/>
      <scheme val="minor"/>
    </font>
    <font>
      <sz val="16"/>
      <color theme="0"/>
      <name val="Aptos Narrow"/>
      <family val="2"/>
      <scheme val="minor"/>
    </font>
    <font>
      <b/>
      <sz val="11"/>
      <color theme="2" tint="-0.89999084444715716"/>
      <name val="Aptos Narrow"/>
      <family val="2"/>
      <scheme val="minor"/>
    </font>
    <font>
      <sz val="10"/>
      <color theme="1"/>
      <name val="Aptos Narrow"/>
      <family val="2"/>
      <scheme val="minor"/>
    </font>
    <font>
      <b/>
      <sz val="11"/>
      <name val="Aptos Narrow"/>
      <family val="2"/>
      <scheme val="minor"/>
    </font>
    <font>
      <b/>
      <sz val="10"/>
      <name val="Aptos Narrow"/>
      <family val="2"/>
      <scheme val="minor"/>
    </font>
    <font>
      <sz val="12"/>
      <color rgb="FF000000"/>
      <name val="Aptos Narrow"/>
      <family val="2"/>
      <scheme val="minor"/>
    </font>
    <font>
      <sz val="12"/>
      <color theme="1"/>
      <name val="Aptos Narrow"/>
      <family val="2"/>
      <scheme val="minor"/>
    </font>
    <font>
      <b/>
      <sz val="12"/>
      <color theme="1"/>
      <name val="Aptos Narrow"/>
      <family val="2"/>
      <scheme val="minor"/>
    </font>
    <font>
      <b/>
      <sz val="12"/>
      <color rgb="FFFF0000"/>
      <name val="Aptos Narrow"/>
      <family val="2"/>
      <scheme val="minor"/>
    </font>
    <font>
      <b/>
      <sz val="12"/>
      <color rgb="FF000000"/>
      <name val="Aptos Narrow"/>
      <family val="2"/>
      <scheme val="minor"/>
    </font>
    <font>
      <b/>
      <sz val="12"/>
      <name val="Aptos Narrow"/>
      <family val="2"/>
      <scheme val="minor"/>
    </font>
  </fonts>
  <fills count="10">
    <fill>
      <patternFill patternType="none"/>
    </fill>
    <fill>
      <patternFill patternType="gray125"/>
    </fill>
    <fill>
      <patternFill patternType="solid">
        <fgColor rgb="FFF2F2F2"/>
      </patternFill>
    </fill>
    <fill>
      <patternFill patternType="solid">
        <fgColor theme="4"/>
      </patternFill>
    </fill>
    <fill>
      <patternFill patternType="solid">
        <fgColor theme="2" tint="-9.9978637043366805E-2"/>
        <bgColor indexed="64"/>
      </patternFill>
    </fill>
    <fill>
      <patternFill patternType="solid">
        <fgColor rgb="FF0070C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s>
  <borders count="30">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rgb="FF3F3F3F"/>
      </bottom>
      <diagonal/>
    </border>
    <border>
      <left/>
      <right style="thin">
        <color rgb="FF3F3F3F"/>
      </right>
      <top/>
      <bottom style="thin">
        <color rgb="FF3F3F3F"/>
      </bottom>
      <diagonal/>
    </border>
    <border>
      <left style="thin">
        <color rgb="FF3F3F3F"/>
      </left>
      <right style="medium">
        <color indexed="64"/>
      </right>
      <top/>
      <bottom style="thin">
        <color rgb="FF3F3F3F"/>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top/>
      <bottom style="thin">
        <color rgb="FF3F3F3F"/>
      </bottom>
      <diagonal/>
    </border>
    <border>
      <left style="thin">
        <color indexed="64"/>
      </left>
      <right/>
      <top style="double">
        <color indexed="64"/>
      </top>
      <bottom/>
      <diagonal/>
    </border>
    <border>
      <left/>
      <right/>
      <top style="thin">
        <color indexed="64"/>
      </top>
      <bottom/>
      <diagonal/>
    </border>
    <border>
      <left style="medium">
        <color indexed="64"/>
      </left>
      <right style="medium">
        <color indexed="64"/>
      </right>
      <top style="medium">
        <color indexed="64"/>
      </top>
      <bottom style="thin">
        <color rgb="FF3F3F3F"/>
      </bottom>
      <diagonal/>
    </border>
    <border>
      <left/>
      <right/>
      <top style="medium">
        <color indexed="64"/>
      </top>
      <bottom style="thin">
        <color rgb="FF3F3F3F"/>
      </bottom>
      <diagonal/>
    </border>
    <border>
      <left/>
      <right/>
      <top style="thin">
        <color rgb="FF3F3F3F"/>
      </top>
      <bottom style="thin">
        <color rgb="FF3F3F3F"/>
      </bottom>
      <diagonal/>
    </border>
  </borders>
  <cellStyleXfs count="3">
    <xf numFmtId="0" fontId="0" fillId="0" borderId="0"/>
    <xf numFmtId="0" fontId="1" fillId="2" borderId="1" applyNumberFormat="0" applyAlignment="0" applyProtection="0"/>
    <xf numFmtId="0" fontId="3" fillId="3" borderId="0" applyNumberFormat="0" applyBorder="0" applyAlignment="0" applyProtection="0"/>
  </cellStyleXfs>
  <cellXfs count="116">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1" fontId="0" fillId="0" borderId="7" xfId="0" applyNumberFormat="1" applyBorder="1" applyAlignment="1">
      <alignment horizontal="center"/>
    </xf>
    <xf numFmtId="0" fontId="2" fillId="0" borderId="10" xfId="0" applyFont="1" applyBorder="1"/>
    <xf numFmtId="0" fontId="2" fillId="0" borderId="11" xfId="0" applyFont="1" applyBorder="1"/>
    <xf numFmtId="1" fontId="0" fillId="0" borderId="12" xfId="0" applyNumberFormat="1" applyBorder="1" applyAlignment="1">
      <alignment horizontal="center"/>
    </xf>
    <xf numFmtId="0" fontId="3" fillId="5" borderId="13" xfId="0" applyFont="1" applyFill="1" applyBorder="1"/>
    <xf numFmtId="0" fontId="3" fillId="5" borderId="13" xfId="0" applyFont="1" applyFill="1" applyBorder="1" applyAlignment="1">
      <alignment horizontal="center"/>
    </xf>
    <xf numFmtId="0" fontId="1" fillId="2" borderId="14" xfId="1" applyBorder="1"/>
    <xf numFmtId="0" fontId="1" fillId="2" borderId="14" xfId="1" applyBorder="1" applyAlignment="1">
      <alignment horizontal="center"/>
    </xf>
    <xf numFmtId="0" fontId="6" fillId="0" borderId="0" xfId="2" applyFont="1" applyFill="1" applyBorder="1" applyAlignment="1">
      <alignment horizontal="center"/>
    </xf>
    <xf numFmtId="0" fontId="1" fillId="2" borderId="16" xfId="1" applyBorder="1"/>
    <xf numFmtId="0" fontId="1" fillId="2" borderId="17" xfId="1" applyBorder="1" applyAlignment="1">
      <alignment horizontal="center"/>
    </xf>
    <xf numFmtId="9" fontId="1" fillId="2" borderId="18" xfId="1" applyNumberFormat="1" applyBorder="1" applyAlignment="1">
      <alignment horizontal="center"/>
    </xf>
    <xf numFmtId="0" fontId="3" fillId="5" borderId="14" xfId="0" applyFont="1" applyFill="1" applyBorder="1"/>
    <xf numFmtId="0" fontId="3" fillId="5" borderId="14" xfId="0" applyFont="1" applyFill="1" applyBorder="1" applyAlignment="1">
      <alignment horizontal="center"/>
    </xf>
    <xf numFmtId="0" fontId="3" fillId="3" borderId="14" xfId="2" applyBorder="1"/>
    <xf numFmtId="0" fontId="3" fillId="3" borderId="20" xfId="2" applyBorder="1" applyAlignment="1">
      <alignment horizontal="center"/>
    </xf>
    <xf numFmtId="9" fontId="0" fillId="0" borderId="14" xfId="0" applyNumberFormat="1" applyBorder="1" applyProtection="1">
      <protection locked="0"/>
    </xf>
    <xf numFmtId="165" fontId="1" fillId="2" borderId="14" xfId="1" applyNumberFormat="1" applyBorder="1" applyAlignment="1">
      <alignment horizontal="center"/>
    </xf>
    <xf numFmtId="0" fontId="1" fillId="0" borderId="20" xfId="1" applyFill="1" applyBorder="1" applyAlignment="1">
      <alignment horizontal="center"/>
    </xf>
    <xf numFmtId="0" fontId="3" fillId="3" borderId="5" xfId="2" applyBorder="1"/>
    <xf numFmtId="0" fontId="3" fillId="3" borderId="4" xfId="2" applyBorder="1"/>
    <xf numFmtId="0" fontId="1" fillId="2" borderId="21" xfId="1" applyBorder="1"/>
    <xf numFmtId="9" fontId="1" fillId="2" borderId="22" xfId="1" applyNumberFormat="1" applyBorder="1"/>
    <xf numFmtId="9" fontId="1" fillId="2" borderId="23" xfId="1" applyNumberFormat="1" applyBorder="1"/>
    <xf numFmtId="1" fontId="1" fillId="2" borderId="22" xfId="1" applyNumberFormat="1" applyBorder="1"/>
    <xf numFmtId="165" fontId="0" fillId="0" borderId="0" xfId="0" applyNumberFormat="1"/>
    <xf numFmtId="0" fontId="8" fillId="0" borderId="0" xfId="0" applyFont="1"/>
    <xf numFmtId="9" fontId="1" fillId="2" borderId="24" xfId="1" applyNumberFormat="1" applyBorder="1" applyAlignment="1">
      <alignment horizontal="center"/>
    </xf>
    <xf numFmtId="0" fontId="6" fillId="0" borderId="13" xfId="2" applyFont="1" applyFill="1" applyBorder="1" applyAlignment="1">
      <alignment horizontal="center"/>
    </xf>
    <xf numFmtId="0" fontId="3" fillId="3" borderId="14" xfId="2" applyBorder="1" applyAlignment="1">
      <alignment horizontal="center"/>
    </xf>
    <xf numFmtId="1" fontId="1" fillId="2" borderId="14" xfId="1" applyNumberFormat="1" applyBorder="1" applyAlignment="1">
      <alignment horizontal="center"/>
    </xf>
    <xf numFmtId="0" fontId="3" fillId="3" borderId="26" xfId="2" applyBorder="1" applyAlignment="1">
      <alignment horizontal="center"/>
    </xf>
    <xf numFmtId="0" fontId="1" fillId="2" borderId="27" xfId="1" applyBorder="1"/>
    <xf numFmtId="0" fontId="1" fillId="2" borderId="28" xfId="1" applyBorder="1" applyAlignment="1">
      <alignment horizontal="center"/>
    </xf>
    <xf numFmtId="9" fontId="1" fillId="2" borderId="27" xfId="1" applyNumberFormat="1" applyBorder="1"/>
    <xf numFmtId="0" fontId="1" fillId="2" borderId="29" xfId="1" applyBorder="1" applyAlignment="1">
      <alignment horizontal="center"/>
    </xf>
    <xf numFmtId="1" fontId="8" fillId="0" borderId="0" xfId="0" applyNumberFormat="1" applyFont="1" applyAlignment="1">
      <alignment horizontal="right"/>
    </xf>
    <xf numFmtId="1" fontId="8" fillId="0" borderId="9" xfId="0" applyNumberFormat="1" applyFont="1" applyBorder="1" applyAlignment="1">
      <alignment horizontal="right"/>
    </xf>
    <xf numFmtId="1" fontId="8" fillId="0" borderId="7" xfId="0" applyNumberFormat="1" applyFont="1" applyBorder="1" applyAlignment="1">
      <alignment horizontal="right"/>
    </xf>
    <xf numFmtId="0" fontId="2" fillId="0" borderId="6" xfId="0"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4" xfId="0" applyBorder="1" applyProtection="1">
      <protection locked="0"/>
    </xf>
    <xf numFmtId="0" fontId="1" fillId="2" borderId="14" xfId="1" applyBorder="1" applyProtection="1"/>
    <xf numFmtId="0" fontId="1" fillId="2" borderId="14" xfId="1" applyBorder="1" applyAlignment="1" applyProtection="1">
      <alignment horizontal="center"/>
    </xf>
    <xf numFmtId="9" fontId="1" fillId="2" borderId="14" xfId="1" applyNumberFormat="1" applyBorder="1" applyAlignment="1" applyProtection="1">
      <alignment horizontal="center"/>
    </xf>
    <xf numFmtId="0" fontId="1" fillId="2" borderId="15" xfId="1" applyBorder="1" applyProtection="1"/>
    <xf numFmtId="0" fontId="1" fillId="2" borderId="15" xfId="1" applyBorder="1" applyAlignment="1" applyProtection="1">
      <alignment horizontal="center"/>
    </xf>
    <xf numFmtId="9" fontId="1" fillId="2" borderId="15" xfId="1" applyNumberFormat="1" applyBorder="1" applyAlignment="1" applyProtection="1">
      <alignment horizontal="center"/>
    </xf>
    <xf numFmtId="0" fontId="6" fillId="0" borderId="0" xfId="2" applyFont="1" applyFill="1" applyBorder="1" applyAlignment="1" applyProtection="1">
      <alignment horizontal="center"/>
    </xf>
    <xf numFmtId="0" fontId="1" fillId="2" borderId="16" xfId="1" applyBorder="1" applyProtection="1"/>
    <xf numFmtId="0" fontId="1" fillId="2" borderId="17" xfId="1" applyBorder="1" applyAlignment="1" applyProtection="1">
      <alignment horizontal="center"/>
    </xf>
    <xf numFmtId="9" fontId="1" fillId="2" borderId="18" xfId="1" applyNumberFormat="1" applyBorder="1" applyAlignment="1" applyProtection="1">
      <alignment horizontal="center"/>
    </xf>
    <xf numFmtId="0" fontId="2" fillId="0" borderId="6" xfId="0" applyFont="1" applyBorder="1" applyAlignment="1">
      <alignment horizontal="center" wrapText="1"/>
    </xf>
    <xf numFmtId="0" fontId="0" fillId="0" borderId="5" xfId="0" applyBorder="1" applyAlignment="1">
      <alignment horizontal="center"/>
    </xf>
    <xf numFmtId="0" fontId="0" fillId="0" borderId="7" xfId="0" applyBorder="1" applyAlignment="1">
      <alignment horizontal="center"/>
    </xf>
    <xf numFmtId="0" fontId="5" fillId="4" borderId="7" xfId="0" applyFont="1" applyFill="1" applyBorder="1"/>
    <xf numFmtId="0" fontId="9" fillId="2" borderId="14" xfId="1" applyFont="1" applyBorder="1"/>
    <xf numFmtId="164" fontId="7" fillId="0" borderId="0" xfId="0" applyNumberFormat="1" applyFont="1" applyAlignment="1">
      <alignment horizontal="center"/>
    </xf>
    <xf numFmtId="0" fontId="1" fillId="0" borderId="0" xfId="1" applyFill="1" applyBorder="1"/>
    <xf numFmtId="0" fontId="1" fillId="0" borderId="0" xfId="1" applyFill="1" applyBorder="1" applyAlignment="1">
      <alignment horizontal="center"/>
    </xf>
    <xf numFmtId="9" fontId="1" fillId="0" borderId="0" xfId="1" applyNumberFormat="1" applyFill="1" applyBorder="1" applyAlignment="1">
      <alignment horizontal="center"/>
    </xf>
    <xf numFmtId="0" fontId="9" fillId="2" borderId="14" xfId="1" applyFont="1" applyBorder="1" applyAlignment="1">
      <alignment horizontal="center"/>
    </xf>
    <xf numFmtId="0" fontId="10" fillId="6" borderId="7" xfId="0" applyFont="1" applyFill="1" applyBorder="1"/>
    <xf numFmtId="0" fontId="9" fillId="2" borderId="14" xfId="1" applyFont="1" applyBorder="1" applyAlignment="1" applyProtection="1">
      <alignment horizontal="center"/>
    </xf>
    <xf numFmtId="0" fontId="9" fillId="7" borderId="14" xfId="1" applyFont="1" applyFill="1" applyBorder="1" applyAlignment="1" applyProtection="1">
      <alignment horizontal="center"/>
    </xf>
    <xf numFmtId="0" fontId="1" fillId="8" borderId="0" xfId="1" applyFill="1" applyBorder="1" applyProtection="1"/>
    <xf numFmtId="0" fontId="1" fillId="8" borderId="0" xfId="1" applyFill="1" applyBorder="1" applyAlignment="1" applyProtection="1">
      <alignment horizontal="center"/>
    </xf>
    <xf numFmtId="9" fontId="1" fillId="8" borderId="0" xfId="1" applyNumberFormat="1" applyFill="1" applyBorder="1" applyAlignment="1" applyProtection="1">
      <alignment horizontal="center"/>
    </xf>
    <xf numFmtId="164" fontId="7" fillId="8" borderId="0" xfId="0" applyNumberFormat="1" applyFont="1" applyFill="1" applyAlignment="1">
      <alignment horizontal="center"/>
    </xf>
    <xf numFmtId="0" fontId="0" fillId="8" borderId="0" xfId="0" applyFill="1" applyAlignment="1">
      <alignment horizontal="center"/>
    </xf>
    <xf numFmtId="0" fontId="0" fillId="8" borderId="0" xfId="0" applyFill="1"/>
    <xf numFmtId="1" fontId="1" fillId="0" borderId="14" xfId="1" applyNumberFormat="1" applyFill="1" applyBorder="1" applyAlignment="1">
      <alignment horizontal="center"/>
    </xf>
    <xf numFmtId="164" fontId="3" fillId="5" borderId="13" xfId="0" applyNumberFormat="1" applyFont="1" applyFill="1" applyBorder="1" applyAlignment="1">
      <alignment horizontal="center"/>
    </xf>
    <xf numFmtId="164" fontId="3" fillId="5" borderId="14" xfId="0" applyNumberFormat="1" applyFont="1" applyFill="1" applyBorder="1" applyAlignment="1">
      <alignment horizontal="center"/>
    </xf>
    <xf numFmtId="164" fontId="0" fillId="0" borderId="0" xfId="0" applyNumberFormat="1" applyAlignment="1">
      <alignment horizontal="center"/>
    </xf>
    <xf numFmtId="1" fontId="1" fillId="2" borderId="15" xfId="1" applyNumberFormat="1" applyBorder="1" applyAlignment="1">
      <alignment horizontal="center"/>
    </xf>
    <xf numFmtId="1" fontId="1" fillId="2" borderId="21" xfId="1" applyNumberFormat="1" applyBorder="1"/>
    <xf numFmtId="1" fontId="7" fillId="6" borderId="0" xfId="0" applyNumberFormat="1" applyFont="1" applyFill="1" applyAlignment="1">
      <alignment horizontal="center"/>
    </xf>
    <xf numFmtId="1" fontId="2" fillId="6" borderId="0" xfId="0" applyNumberFormat="1" applyFont="1" applyFill="1" applyAlignment="1">
      <alignment horizontal="center"/>
    </xf>
    <xf numFmtId="1" fontId="7" fillId="6" borderId="25" xfId="0" applyNumberFormat="1" applyFont="1" applyFill="1" applyBorder="1" applyAlignment="1">
      <alignment horizontal="center"/>
    </xf>
    <xf numFmtId="1" fontId="1" fillId="6" borderId="23" xfId="1" applyNumberFormat="1" applyFill="1" applyBorder="1"/>
    <xf numFmtId="1" fontId="1" fillId="2" borderId="14" xfId="1" applyNumberFormat="1" applyBorder="1" applyAlignment="1" applyProtection="1">
      <alignment horizontal="center"/>
    </xf>
    <xf numFmtId="17" fontId="0" fillId="0" borderId="0" xfId="0" applyNumberFormat="1"/>
    <xf numFmtId="15" fontId="0" fillId="0" borderId="0" xfId="0" applyNumberFormat="1"/>
    <xf numFmtId="0" fontId="4" fillId="0" borderId="0" xfId="0" applyFont="1" applyAlignment="1">
      <alignment horizontal="center"/>
    </xf>
    <xf numFmtId="0" fontId="11" fillId="0" borderId="0" xfId="0" applyFont="1" applyAlignment="1">
      <alignment vertical="center"/>
    </xf>
    <xf numFmtId="0" fontId="12" fillId="0" borderId="0" xfId="0" applyFont="1" applyAlignment="1">
      <alignment wrapText="1"/>
    </xf>
    <xf numFmtId="0" fontId="10" fillId="9" borderId="7" xfId="0" applyFont="1" applyFill="1" applyBorder="1"/>
    <xf numFmtId="0" fontId="10" fillId="9" borderId="12" xfId="0" applyFont="1" applyFill="1" applyBorder="1"/>
    <xf numFmtId="0" fontId="11" fillId="0" borderId="0" xfId="0" applyFont="1" applyAlignment="1">
      <alignment vertical="center" wrapText="1"/>
    </xf>
    <xf numFmtId="0" fontId="12" fillId="0" borderId="0" xfId="0" applyFont="1"/>
    <xf numFmtId="0" fontId="9" fillId="9" borderId="14" xfId="1" applyFont="1" applyFill="1" applyBorder="1" applyAlignment="1" applyProtection="1">
      <alignment horizontal="center"/>
    </xf>
    <xf numFmtId="0" fontId="6" fillId="5" borderId="0" xfId="2" applyFont="1" applyFill="1" applyBorder="1" applyAlignment="1" applyProtection="1">
      <alignment horizontal="center"/>
    </xf>
    <xf numFmtId="0" fontId="0" fillId="0" borderId="0" xfId="0"/>
    <xf numFmtId="0" fontId="6" fillId="5" borderId="14" xfId="2" applyFont="1" applyFill="1" applyBorder="1" applyAlignment="1" applyProtection="1">
      <alignment horizontal="center"/>
    </xf>
    <xf numFmtId="0" fontId="0" fillId="0" borderId="14" xfId="0" applyBorder="1"/>
    <xf numFmtId="0" fontId="2" fillId="0" borderId="0" xfId="0" applyFont="1" applyAlignment="1">
      <alignment horizontal="center"/>
    </xf>
    <xf numFmtId="0" fontId="0" fillId="0" borderId="0" xfId="0" applyAlignment="1">
      <alignment horizontal="center"/>
    </xf>
    <xf numFmtId="0" fontId="6" fillId="5" borderId="19" xfId="2" applyFont="1" applyFill="1" applyBorder="1" applyAlignment="1">
      <alignment horizontal="center"/>
    </xf>
    <xf numFmtId="0" fontId="0" fillId="5" borderId="13" xfId="0" applyFill="1" applyBorder="1" applyAlignment="1">
      <alignment horizontal="center"/>
    </xf>
    <xf numFmtId="0" fontId="6" fillId="5" borderId="0" xfId="2" applyFont="1" applyFill="1" applyBorder="1" applyAlignment="1">
      <alignment horizontal="center"/>
    </xf>
    <xf numFmtId="0" fontId="6" fillId="5" borderId="14" xfId="2" applyFont="1" applyFill="1" applyBorder="1" applyAlignment="1">
      <alignment horizontal="center"/>
    </xf>
  </cellXfs>
  <cellStyles count="3">
    <cellStyle name="Accent1" xfId="2" builtinId="29"/>
    <cellStyle name="Normal" xfId="0" builtinId="0"/>
    <cellStyle name="Output" xfId="1" builtinId="21"/>
  </cellStyles>
  <dxfs count="12">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
      <fill>
        <patternFill>
          <bgColor rgb="FF00B0F0"/>
        </patternFill>
      </fill>
    </dxf>
    <dxf>
      <fill>
        <patternFill>
          <bgColor rgb="FFFFC000"/>
        </patternFill>
      </fill>
    </dxf>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049-9C62-4DF4-A742-1C51547B8906}">
  <sheetPr>
    <tabColor rgb="FFFF0000"/>
  </sheetPr>
  <dimension ref="A1:C13"/>
  <sheetViews>
    <sheetView topLeftCell="A8" zoomScaleNormal="100" workbookViewId="0">
      <selection activeCell="D11" sqref="D11"/>
    </sheetView>
  </sheetViews>
  <sheetFormatPr defaultRowHeight="14.4" x14ac:dyDescent="0.3"/>
  <cols>
    <col min="1" max="1" width="14.5546875" bestFit="1" customWidth="1"/>
    <col min="2" max="2" width="90.44140625" customWidth="1"/>
  </cols>
  <sheetData>
    <row r="1" spans="1:3" x14ac:dyDescent="0.3">
      <c r="A1" t="s">
        <v>0</v>
      </c>
      <c r="B1" s="96"/>
    </row>
    <row r="2" spans="1:3" x14ac:dyDescent="0.3">
      <c r="A2" t="s">
        <v>1</v>
      </c>
      <c r="B2" s="97">
        <v>46178</v>
      </c>
    </row>
    <row r="3" spans="1:3" ht="21" x14ac:dyDescent="0.4">
      <c r="A3" s="98"/>
      <c r="B3" s="98" t="s">
        <v>2</v>
      </c>
    </row>
    <row r="4" spans="1:3" ht="15.6" x14ac:dyDescent="0.3">
      <c r="A4" s="104" t="s">
        <v>3</v>
      </c>
      <c r="B4" s="104" t="s">
        <v>4</v>
      </c>
    </row>
    <row r="5" spans="1:3" ht="15.6" x14ac:dyDescent="0.3">
      <c r="A5" s="1">
        <v>1</v>
      </c>
      <c r="B5" s="99" t="s">
        <v>5</v>
      </c>
      <c r="C5" s="2"/>
    </row>
    <row r="6" spans="1:3" ht="15.6" x14ac:dyDescent="0.3">
      <c r="A6" s="1">
        <v>2</v>
      </c>
      <c r="B6" s="99" t="s">
        <v>6</v>
      </c>
      <c r="C6" s="2"/>
    </row>
    <row r="7" spans="1:3" ht="29.4" customHeight="1" x14ac:dyDescent="0.3">
      <c r="A7" s="1" t="s">
        <v>55</v>
      </c>
      <c r="B7" s="103" t="s">
        <v>68</v>
      </c>
      <c r="C7" s="2"/>
    </row>
    <row r="8" spans="1:3" ht="46.8" x14ac:dyDescent="0.3">
      <c r="A8" s="1">
        <v>3</v>
      </c>
      <c r="B8" s="103" t="s">
        <v>67</v>
      </c>
      <c r="C8" s="2"/>
    </row>
    <row r="9" spans="1:3" ht="31.2" customHeight="1" x14ac:dyDescent="0.3">
      <c r="A9" s="1">
        <v>4</v>
      </c>
      <c r="B9" s="100" t="s">
        <v>64</v>
      </c>
    </row>
    <row r="10" spans="1:3" ht="46.8" x14ac:dyDescent="0.3">
      <c r="A10" t="s">
        <v>69</v>
      </c>
      <c r="B10" s="100" t="s">
        <v>73</v>
      </c>
    </row>
    <row r="11" spans="1:3" ht="62.4" x14ac:dyDescent="0.3">
      <c r="A11" t="s">
        <v>70</v>
      </c>
      <c r="B11" s="100" t="s">
        <v>74</v>
      </c>
    </row>
    <row r="12" spans="1:3" ht="93.6" x14ac:dyDescent="0.3">
      <c r="A12" s="1" t="s">
        <v>71</v>
      </c>
      <c r="B12" s="100" t="s">
        <v>75</v>
      </c>
    </row>
    <row r="13" spans="1:3" ht="31.2" x14ac:dyDescent="0.3">
      <c r="A13" s="1">
        <v>5</v>
      </c>
      <c r="B13" s="100" t="s">
        <v>72</v>
      </c>
    </row>
  </sheetData>
  <sheetProtection algorithmName="SHA-512" hashValue="51GH9rlEmWB12wjM/jXsXNYAyc9ab81x16eGBoYahKPHEMj2++bwscSxKfF6Jl6O98qbKlBqWnowrdw/zWYoqA==" saltValue="JCwfdW8UUJ+UDGzqi+0tfA==" spinCount="100000"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C060-B70F-453A-BBC8-A7F9C54E3B42}">
  <sheetPr>
    <tabColor rgb="FFFFC000"/>
  </sheetPr>
  <dimension ref="A1:J15"/>
  <sheetViews>
    <sheetView workbookViewId="0">
      <selection activeCell="I8" sqref="I8"/>
    </sheetView>
  </sheetViews>
  <sheetFormatPr defaultRowHeight="14.4" x14ac:dyDescent="0.3"/>
  <cols>
    <col min="1" max="1" width="18.88671875" customWidth="1"/>
    <col min="2" max="2" width="10.88671875" customWidth="1"/>
    <col min="3" max="3" width="16" customWidth="1"/>
    <col min="4" max="4" width="15.5546875" customWidth="1"/>
    <col min="5" max="5" width="18.44140625" hidden="1" customWidth="1"/>
    <col min="6" max="6" width="16.21875" hidden="1" customWidth="1"/>
    <col min="7" max="7" width="7.33203125" customWidth="1"/>
    <col min="8" max="8" width="6.109375" customWidth="1"/>
    <col min="9" max="9" width="9.33203125" customWidth="1"/>
    <col min="10" max="10" width="7.33203125" customWidth="1"/>
  </cols>
  <sheetData>
    <row r="1" spans="1:10" s="3" customFormat="1" ht="43.8" thickBot="1" x14ac:dyDescent="0.35">
      <c r="A1" s="5"/>
      <c r="B1" s="6"/>
      <c r="C1" s="6"/>
      <c r="D1" s="7"/>
      <c r="E1" s="66" t="s">
        <v>7</v>
      </c>
      <c r="F1" s="66" t="s">
        <v>8</v>
      </c>
      <c r="G1" s="7"/>
      <c r="H1" s="8"/>
      <c r="I1" s="7"/>
      <c r="J1" s="8"/>
    </row>
    <row r="2" spans="1:10" ht="15" thickBot="1" x14ac:dyDescent="0.35">
      <c r="A2" s="10" t="s">
        <v>9</v>
      </c>
      <c r="B2" s="10" t="s">
        <v>10</v>
      </c>
      <c r="C2" s="10" t="s">
        <v>11</v>
      </c>
      <c r="D2" s="10" t="s">
        <v>12</v>
      </c>
      <c r="E2" s="52" t="s">
        <v>13</v>
      </c>
      <c r="F2" s="52" t="s">
        <v>13</v>
      </c>
    </row>
    <row r="3" spans="1:10" x14ac:dyDescent="0.3">
      <c r="A3" s="12" t="s">
        <v>14</v>
      </c>
      <c r="B3" s="9" t="s">
        <v>14</v>
      </c>
      <c r="C3" s="11" t="s">
        <v>14</v>
      </c>
      <c r="D3" s="11" t="s">
        <v>15</v>
      </c>
      <c r="E3" s="67">
        <v>0</v>
      </c>
      <c r="F3" s="68">
        <v>0</v>
      </c>
    </row>
    <row r="4" spans="1:10" x14ac:dyDescent="0.3">
      <c r="A4" s="12" t="s">
        <v>60</v>
      </c>
      <c r="B4" s="11" t="s">
        <v>17</v>
      </c>
      <c r="C4" s="11" t="s">
        <v>57</v>
      </c>
      <c r="D4" s="69" t="s">
        <v>18</v>
      </c>
      <c r="E4" s="53">
        <v>150</v>
      </c>
      <c r="F4" s="13">
        <v>90</v>
      </c>
    </row>
    <row r="5" spans="1:10" x14ac:dyDescent="0.3">
      <c r="A5" s="12" t="s">
        <v>61</v>
      </c>
      <c r="B5" s="11" t="s">
        <v>17</v>
      </c>
      <c r="C5" s="11" t="s">
        <v>57</v>
      </c>
      <c r="D5" s="69" t="s">
        <v>18</v>
      </c>
      <c r="E5" s="53">
        <v>140</v>
      </c>
      <c r="F5" s="13">
        <v>90</v>
      </c>
    </row>
    <row r="6" spans="1:10" x14ac:dyDescent="0.3">
      <c r="A6" s="12" t="s">
        <v>20</v>
      </c>
      <c r="B6" s="11" t="s">
        <v>17</v>
      </c>
      <c r="C6" s="11" t="s">
        <v>57</v>
      </c>
      <c r="D6" s="69" t="s">
        <v>18</v>
      </c>
      <c r="E6" s="53">
        <v>140</v>
      </c>
      <c r="F6" s="13">
        <v>90</v>
      </c>
    </row>
    <row r="7" spans="1:10" x14ac:dyDescent="0.3">
      <c r="A7" s="12" t="s">
        <v>21</v>
      </c>
      <c r="B7" s="11" t="s">
        <v>17</v>
      </c>
      <c r="C7" s="11" t="s">
        <v>57</v>
      </c>
      <c r="D7" s="76" t="s">
        <v>22</v>
      </c>
      <c r="E7" s="53">
        <v>150</v>
      </c>
      <c r="F7" s="13">
        <v>90</v>
      </c>
    </row>
    <row r="8" spans="1:10" x14ac:dyDescent="0.3">
      <c r="A8" s="12" t="s">
        <v>23</v>
      </c>
      <c r="B8" s="11" t="s">
        <v>17</v>
      </c>
      <c r="C8" s="11" t="s">
        <v>57</v>
      </c>
      <c r="D8" s="76" t="s">
        <v>22</v>
      </c>
      <c r="E8" s="53">
        <v>25</v>
      </c>
      <c r="F8" s="13">
        <v>24</v>
      </c>
    </row>
    <row r="9" spans="1:10" x14ac:dyDescent="0.3">
      <c r="A9" s="12" t="s">
        <v>59</v>
      </c>
      <c r="B9" s="11" t="s">
        <v>17</v>
      </c>
      <c r="C9" s="11" t="s">
        <v>57</v>
      </c>
      <c r="D9" s="101" t="s">
        <v>65</v>
      </c>
      <c r="E9" s="53">
        <v>120</v>
      </c>
      <c r="F9" s="13">
        <v>90</v>
      </c>
    </row>
    <row r="10" spans="1:10" x14ac:dyDescent="0.3">
      <c r="A10" s="12" t="s">
        <v>63</v>
      </c>
      <c r="B10" s="11" t="s">
        <v>17</v>
      </c>
      <c r="C10" s="11" t="s">
        <v>26</v>
      </c>
      <c r="D10" s="101" t="s">
        <v>65</v>
      </c>
      <c r="E10" s="53">
        <v>12.5</v>
      </c>
      <c r="F10" s="13">
        <v>7.5</v>
      </c>
    </row>
    <row r="11" spans="1:10" x14ac:dyDescent="0.3">
      <c r="A11" s="12" t="s">
        <v>62</v>
      </c>
      <c r="B11" s="11" t="s">
        <v>17</v>
      </c>
      <c r="C11" s="11" t="s">
        <v>26</v>
      </c>
      <c r="D11" s="101" t="s">
        <v>65</v>
      </c>
      <c r="E11" s="53">
        <v>10</v>
      </c>
      <c r="F11" s="13">
        <v>6</v>
      </c>
    </row>
    <row r="12" spans="1:10" x14ac:dyDescent="0.3">
      <c r="A12" s="12" t="s">
        <v>30</v>
      </c>
      <c r="B12" s="11" t="s">
        <v>17</v>
      </c>
      <c r="C12" s="11" t="s">
        <v>31</v>
      </c>
      <c r="D12" s="101" t="s">
        <v>65</v>
      </c>
      <c r="E12" s="53">
        <v>25</v>
      </c>
      <c r="F12" s="13">
        <v>15</v>
      </c>
    </row>
    <row r="13" spans="1:10" x14ac:dyDescent="0.3">
      <c r="A13" s="12" t="s">
        <v>32</v>
      </c>
      <c r="B13" s="11" t="s">
        <v>17</v>
      </c>
      <c r="C13" s="11" t="s">
        <v>31</v>
      </c>
      <c r="D13" s="101" t="s">
        <v>65</v>
      </c>
      <c r="E13" s="53">
        <v>75</v>
      </c>
      <c r="F13" s="13">
        <v>45</v>
      </c>
    </row>
    <row r="14" spans="1:10" x14ac:dyDescent="0.3">
      <c r="A14" s="12" t="s">
        <v>33</v>
      </c>
      <c r="B14" s="11" t="s">
        <v>17</v>
      </c>
      <c r="C14" s="11" t="s">
        <v>31</v>
      </c>
      <c r="D14" s="101" t="s">
        <v>65</v>
      </c>
      <c r="E14" s="53">
        <v>31.25</v>
      </c>
      <c r="F14" s="13">
        <v>20</v>
      </c>
    </row>
    <row r="15" spans="1:10" ht="15" thickBot="1" x14ac:dyDescent="0.35">
      <c r="A15" s="14" t="s">
        <v>34</v>
      </c>
      <c r="B15" s="15" t="s">
        <v>17</v>
      </c>
      <c r="C15" s="15" t="s">
        <v>31</v>
      </c>
      <c r="D15" s="102" t="s">
        <v>65</v>
      </c>
      <c r="E15" s="54">
        <v>25</v>
      </c>
      <c r="F15" s="16">
        <v>15</v>
      </c>
    </row>
  </sheetData>
  <sheetProtection algorithmName="SHA-512" hashValue="YibVYQz0EdbwwY6kb74Fx5eny7OKf95wzGQhFPh24FBJtQcIozntUVLrYudykaTuBV5VMomCpLcFfDUzOlHrHA==" saltValue="bTGoVQ24JeexGHXUISzF0A=="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1E04-A5DB-4C9A-AFC1-DD5F348A4D11}">
  <sheetPr>
    <tabColor rgb="FFFFFF00"/>
  </sheetPr>
  <dimension ref="A2:K82"/>
  <sheetViews>
    <sheetView topLeftCell="A12" workbookViewId="0">
      <selection activeCell="H30" sqref="H30"/>
    </sheetView>
  </sheetViews>
  <sheetFormatPr defaultRowHeight="14.4" x14ac:dyDescent="0.3"/>
  <cols>
    <col min="1" max="1" width="23.77734375" customWidth="1"/>
    <col min="2" max="2" width="23.77734375" style="4" hidden="1" customWidth="1"/>
    <col min="3" max="3" width="18" style="4" customWidth="1"/>
    <col min="4" max="4" width="17.5546875" style="88" customWidth="1"/>
    <col min="5" max="5" width="20.44140625" style="4" customWidth="1"/>
    <col min="6" max="6" width="24.5546875" style="4" customWidth="1"/>
    <col min="7" max="7" width="12.88671875" customWidth="1"/>
    <col min="8" max="8" width="14.33203125" customWidth="1"/>
    <col min="9" max="9" width="16" customWidth="1"/>
    <col min="10" max="10" width="14.6640625" customWidth="1"/>
    <col min="11" max="11" width="26.5546875" customWidth="1"/>
  </cols>
  <sheetData>
    <row r="2" spans="1:11" x14ac:dyDescent="0.3">
      <c r="C2" s="110" t="s">
        <v>66</v>
      </c>
      <c r="D2" s="111"/>
      <c r="E2" s="111"/>
    </row>
    <row r="4" spans="1:11" ht="21" x14ac:dyDescent="0.4">
      <c r="A4" s="106" t="s">
        <v>35</v>
      </c>
      <c r="B4" s="107"/>
      <c r="C4" s="107"/>
      <c r="D4" s="107"/>
      <c r="E4" s="107"/>
      <c r="F4" s="107"/>
    </row>
    <row r="5" spans="1:11" x14ac:dyDescent="0.3">
      <c r="A5" s="17" t="s">
        <v>9</v>
      </c>
      <c r="B5" s="17" t="s">
        <v>36</v>
      </c>
      <c r="C5" s="18" t="s">
        <v>37</v>
      </c>
      <c r="D5" s="86" t="s">
        <v>38</v>
      </c>
      <c r="E5" s="18" t="s">
        <v>39</v>
      </c>
      <c r="F5" s="18" t="s">
        <v>40</v>
      </c>
    </row>
    <row r="6" spans="1:11" ht="14.4" customHeight="1" x14ac:dyDescent="0.3">
      <c r="A6" s="56" t="s">
        <v>60</v>
      </c>
      <c r="B6" s="57">
        <f>VLOOKUP(A6,'Approved Varieties'!A:E,5,FALSE)</f>
        <v>150</v>
      </c>
      <c r="C6" s="58">
        <v>0.5</v>
      </c>
      <c r="D6" s="95">
        <f>(B6*C6)</f>
        <v>75</v>
      </c>
      <c r="E6" s="57" t="str">
        <f>VLOOKUP(A6,'Approved Varieties'!A:C,3,FALSE)</f>
        <v>Cereal Grain</v>
      </c>
      <c r="F6" s="77" t="str">
        <f>VLOOKUP(A6,'Approved Varieties'!A:D,4,FALSE)</f>
        <v>Aug 1 - Nov 15</v>
      </c>
    </row>
    <row r="7" spans="1:11" ht="14.4" customHeight="1" thickBot="1" x14ac:dyDescent="0.45">
      <c r="A7" s="59" t="s">
        <v>30</v>
      </c>
      <c r="B7" s="60">
        <f>VLOOKUP(A7,'Approved Varieties'!A:E,5,FALSE)</f>
        <v>25</v>
      </c>
      <c r="C7" s="61">
        <v>0.5</v>
      </c>
      <c r="D7" s="95">
        <f>(B7*C7)</f>
        <v>12.5</v>
      </c>
      <c r="E7" s="57" t="str">
        <f>VLOOKUP(A7,'Approved Varieties'!A:C,3,FALSE)</f>
        <v>Legume</v>
      </c>
      <c r="F7" s="77" t="str">
        <f>VLOOKUP(A7,'Approved Varieties'!A:D,4,FALSE)</f>
        <v>Aug 1 - Oct 10</v>
      </c>
      <c r="H7" s="62"/>
      <c r="I7" s="62"/>
      <c r="J7" s="62"/>
      <c r="K7" s="62"/>
    </row>
    <row r="8" spans="1:11" ht="14.4" customHeight="1" thickTop="1" x14ac:dyDescent="0.3">
      <c r="A8" s="63" t="s">
        <v>42</v>
      </c>
      <c r="B8" s="64">
        <f>SUM(D6:D7)</f>
        <v>87.5</v>
      </c>
      <c r="C8" s="65">
        <f>SUM(C6:C7)</f>
        <v>1</v>
      </c>
      <c r="D8" s="91">
        <f>SUM(D6:D7)</f>
        <v>87.5</v>
      </c>
    </row>
    <row r="9" spans="1:11" s="84" customFormat="1" ht="14.4" customHeight="1" x14ac:dyDescent="0.3">
      <c r="A9" s="79"/>
      <c r="B9" s="80"/>
      <c r="C9" s="81"/>
      <c r="D9" s="82"/>
      <c r="E9" s="83"/>
      <c r="F9" s="83"/>
    </row>
    <row r="11" spans="1:11" ht="21" x14ac:dyDescent="0.4">
      <c r="A11" s="106" t="s">
        <v>35</v>
      </c>
      <c r="B11" s="107"/>
      <c r="C11" s="107"/>
      <c r="D11" s="107"/>
      <c r="E11" s="107"/>
      <c r="F11" s="107"/>
    </row>
    <row r="12" spans="1:11" x14ac:dyDescent="0.3">
      <c r="A12" s="17" t="s">
        <v>9</v>
      </c>
      <c r="B12" s="17" t="s">
        <v>36</v>
      </c>
      <c r="C12" s="18" t="s">
        <v>37</v>
      </c>
      <c r="D12" s="86" t="s">
        <v>38</v>
      </c>
      <c r="E12" s="18" t="s">
        <v>39</v>
      </c>
      <c r="F12" s="18" t="s">
        <v>40</v>
      </c>
    </row>
    <row r="13" spans="1:11" ht="14.4" customHeight="1" x14ac:dyDescent="0.3">
      <c r="A13" s="56" t="s">
        <v>21</v>
      </c>
      <c r="B13" s="57">
        <f>VLOOKUP(A13,'Approved Varieties'!A:E,5,FALSE)</f>
        <v>150</v>
      </c>
      <c r="C13" s="58">
        <v>0.5</v>
      </c>
      <c r="D13" s="95">
        <f>(B13*C13)</f>
        <v>75</v>
      </c>
      <c r="E13" s="57" t="str">
        <f>VLOOKUP(A13,'Approved Varieties'!A:C,3,FALSE)</f>
        <v>Cereal Grain</v>
      </c>
      <c r="F13" s="77" t="str">
        <f>VLOOKUP(A13,'Approved Varieties'!A:D,4,FALSE)</f>
        <v>Aug 1 - Oct 15</v>
      </c>
    </row>
    <row r="14" spans="1:11" ht="14.4" customHeight="1" thickBot="1" x14ac:dyDescent="0.35">
      <c r="A14" s="59" t="s">
        <v>63</v>
      </c>
      <c r="B14" s="60">
        <f>VLOOKUP(A14,'Approved Varieties'!A:E,5,FALSE)</f>
        <v>12.5</v>
      </c>
      <c r="C14" s="61">
        <v>0.5</v>
      </c>
      <c r="D14" s="95">
        <f>(B14*C14)</f>
        <v>6.25</v>
      </c>
      <c r="E14" s="57" t="str">
        <f>VLOOKUP(A14,'Approved Varieties'!A:C,3,FALSE)</f>
        <v>Forbs</v>
      </c>
      <c r="F14" s="77" t="str">
        <f>VLOOKUP(A14,'Approved Varieties'!A:D,4,FALSE)</f>
        <v>Aug 1 - Oct 10</v>
      </c>
    </row>
    <row r="15" spans="1:11" ht="14.4" customHeight="1" thickTop="1" x14ac:dyDescent="0.3">
      <c r="A15" s="63" t="s">
        <v>42</v>
      </c>
      <c r="B15" s="64">
        <f>SUM(D13:D14)</f>
        <v>81.25</v>
      </c>
      <c r="C15" s="65">
        <f>SUM(C13:C14)</f>
        <v>1</v>
      </c>
      <c r="D15" s="91">
        <f>SUM(D13:D14)</f>
        <v>81.25</v>
      </c>
    </row>
    <row r="18" spans="1:6" ht="21" x14ac:dyDescent="0.4">
      <c r="A18" s="106" t="s">
        <v>43</v>
      </c>
      <c r="B18" s="107"/>
      <c r="C18" s="107"/>
      <c r="D18" s="107"/>
      <c r="E18" s="107"/>
      <c r="F18" s="107"/>
    </row>
    <row r="19" spans="1:6" x14ac:dyDescent="0.3">
      <c r="A19" s="17" t="s">
        <v>9</v>
      </c>
      <c r="B19" s="17" t="s">
        <v>36</v>
      </c>
      <c r="C19" s="18" t="s">
        <v>37</v>
      </c>
      <c r="D19" s="86" t="s">
        <v>38</v>
      </c>
      <c r="E19" s="18" t="s">
        <v>39</v>
      </c>
      <c r="F19" s="18" t="s">
        <v>40</v>
      </c>
    </row>
    <row r="20" spans="1:6" x14ac:dyDescent="0.3">
      <c r="A20" s="56" t="s">
        <v>20</v>
      </c>
      <c r="B20" s="57">
        <f>VLOOKUP(A20,'Approved Varieties'!A:E,5,FALSE)</f>
        <v>140</v>
      </c>
      <c r="C20" s="58">
        <v>0.5</v>
      </c>
      <c r="D20" s="95">
        <f>(B20*C20)</f>
        <v>70</v>
      </c>
      <c r="E20" s="57" t="str">
        <f>VLOOKUP(A20,'Approved Varieties'!A:C,3,FALSE)</f>
        <v>Cereal Grain</v>
      </c>
      <c r="F20" s="77" t="str">
        <f>VLOOKUP(A20,'Approved Varieties'!A:D,4,FALSE)</f>
        <v>Aug 1 - Nov 15</v>
      </c>
    </row>
    <row r="21" spans="1:6" x14ac:dyDescent="0.3">
      <c r="A21" s="56" t="s">
        <v>30</v>
      </c>
      <c r="B21" s="57">
        <f>VLOOKUP(A21,'Approved Varieties'!A:E,5,FALSE)</f>
        <v>25</v>
      </c>
      <c r="C21" s="58">
        <v>0.25</v>
      </c>
      <c r="D21" s="95">
        <f>(B21*C21)</f>
        <v>6.25</v>
      </c>
      <c r="E21" s="57" t="str">
        <f>VLOOKUP(A21,'Approved Varieties'!A:C,3,FALSE)</f>
        <v>Legume</v>
      </c>
      <c r="F21" s="105" t="str">
        <f>VLOOKUP(A21,'Approved Varieties'!A:D,4,FALSE)</f>
        <v>Aug 1 - Oct 10</v>
      </c>
    </row>
    <row r="22" spans="1:6" ht="15" thickBot="1" x14ac:dyDescent="0.35">
      <c r="A22" s="59" t="s">
        <v>30</v>
      </c>
      <c r="B22" s="60">
        <f>VLOOKUP(A22,'Approved Varieties'!A:E,5,FALSE)</f>
        <v>25</v>
      </c>
      <c r="C22" s="61">
        <v>0.25</v>
      </c>
      <c r="D22" s="95">
        <f>(B22*C22)</f>
        <v>6.25</v>
      </c>
      <c r="E22" s="57" t="str">
        <f>VLOOKUP(A22,'Approved Varieties'!A:C,3,FALSE)</f>
        <v>Legume</v>
      </c>
      <c r="F22" s="105" t="str">
        <f>VLOOKUP(A22,'Approved Varieties'!A:D,4,FALSE)</f>
        <v>Aug 1 - Oct 10</v>
      </c>
    </row>
    <row r="23" spans="1:6" ht="15" thickTop="1" x14ac:dyDescent="0.3">
      <c r="A23" s="63" t="s">
        <v>42</v>
      </c>
      <c r="B23" s="64">
        <f>SUM(D20:D22)</f>
        <v>82.5</v>
      </c>
      <c r="C23" s="65">
        <f>SUM(C20:C22)</f>
        <v>1</v>
      </c>
      <c r="D23" s="92">
        <f>SUM(D20:D22)</f>
        <v>82.5</v>
      </c>
    </row>
    <row r="26" spans="1:6" ht="21" x14ac:dyDescent="0.4">
      <c r="A26" s="108" t="s">
        <v>44</v>
      </c>
      <c r="B26" s="109"/>
      <c r="C26" s="109"/>
      <c r="D26" s="109"/>
      <c r="E26" s="109"/>
      <c r="F26" s="109"/>
    </row>
    <row r="27" spans="1:6" x14ac:dyDescent="0.3">
      <c r="A27" s="25" t="s">
        <v>9</v>
      </c>
      <c r="B27" s="25" t="s">
        <v>36</v>
      </c>
      <c r="C27" s="26" t="s">
        <v>37</v>
      </c>
      <c r="D27" s="87" t="s">
        <v>38</v>
      </c>
      <c r="E27" s="26" t="s">
        <v>39</v>
      </c>
      <c r="F27" s="26" t="s">
        <v>40</v>
      </c>
    </row>
    <row r="28" spans="1:6" x14ac:dyDescent="0.3">
      <c r="A28" s="56" t="s">
        <v>23</v>
      </c>
      <c r="B28" s="57">
        <f>VLOOKUP(A28,'Approved Varieties'!A:E,5,FALSE)</f>
        <v>25</v>
      </c>
      <c r="C28" s="58">
        <v>0.5</v>
      </c>
      <c r="D28" s="95">
        <f>(B28*C28)</f>
        <v>12.5</v>
      </c>
      <c r="E28" s="57" t="str">
        <f>VLOOKUP(A28,'Approved Varieties'!A:C,3,FALSE)</f>
        <v>Cereal Grain</v>
      </c>
      <c r="F28" s="77" t="str">
        <f>VLOOKUP(A28,'Approved Varieties'!A:D,4,FALSE)</f>
        <v>Aug 1 - Oct 15</v>
      </c>
    </row>
    <row r="29" spans="1:6" x14ac:dyDescent="0.3">
      <c r="A29" s="56" t="s">
        <v>63</v>
      </c>
      <c r="B29" s="57">
        <f>VLOOKUP(A29,'Approved Varieties'!A:E,5,FALSE)</f>
        <v>12.5</v>
      </c>
      <c r="C29" s="58">
        <v>0.25</v>
      </c>
      <c r="D29" s="95">
        <f>(B29*C29)</f>
        <v>3.125</v>
      </c>
      <c r="E29" s="57" t="str">
        <f>VLOOKUP(A29,'Approved Varieties'!A:C,3,FALSE)</f>
        <v>Forbs</v>
      </c>
      <c r="F29" s="78" t="str">
        <f>VLOOKUP(A29,'Approved Varieties'!A:D,4,FALSE)</f>
        <v>Aug 1 - Oct 10</v>
      </c>
    </row>
    <row r="30" spans="1:6" x14ac:dyDescent="0.3">
      <c r="A30" s="56" t="s">
        <v>33</v>
      </c>
      <c r="B30" s="57">
        <f>VLOOKUP(A30,'Approved Varieties'!A:E,5,FALSE)</f>
        <v>31.25</v>
      </c>
      <c r="C30" s="58">
        <v>0.1</v>
      </c>
      <c r="D30" s="95">
        <f>(B30*C30)</f>
        <v>3.125</v>
      </c>
      <c r="E30" s="57" t="str">
        <f>VLOOKUP(A30,'Approved Varieties'!A:C,3,FALSE)</f>
        <v>Legume</v>
      </c>
      <c r="F30" s="77" t="str">
        <f>VLOOKUP(A30,'Approved Varieties'!A:D,4,FALSE)</f>
        <v>Aug 1 - Oct 10</v>
      </c>
    </row>
    <row r="31" spans="1:6" x14ac:dyDescent="0.3">
      <c r="A31" s="56" t="s">
        <v>30</v>
      </c>
      <c r="B31" s="57">
        <f>VLOOKUP(A31,'Approved Varieties'!A:E,5,FALSE)</f>
        <v>25</v>
      </c>
      <c r="C31" s="58">
        <v>0.15</v>
      </c>
      <c r="D31" s="95">
        <f>(B31*C31)</f>
        <v>3.75</v>
      </c>
      <c r="E31" s="57" t="str">
        <f>VLOOKUP(A31,'Approved Varieties'!A:C,3,FALSE)</f>
        <v>Legume</v>
      </c>
      <c r="F31" s="77" t="str">
        <f>VLOOKUP(A31,'Approved Varieties'!A:D,4,FALSE)</f>
        <v>Aug 1 - Oct 10</v>
      </c>
    </row>
    <row r="32" spans="1:6" ht="15" thickBot="1" x14ac:dyDescent="0.35">
      <c r="A32" s="59" t="s">
        <v>14</v>
      </c>
      <c r="B32" s="60">
        <f>VLOOKUP(A32,'Approved Varieties'!A:E,5,FALSE)</f>
        <v>0</v>
      </c>
      <c r="C32" s="61">
        <v>0</v>
      </c>
      <c r="D32" s="95">
        <f>(B32*C32)</f>
        <v>0</v>
      </c>
      <c r="E32" s="57" t="str">
        <f>VLOOKUP(A32,'Approved Varieties'!A:C,3,FALSE)</f>
        <v>None</v>
      </c>
      <c r="F32" s="77" t="str">
        <f>VLOOKUP(A32,'Approved Varieties'!A:D,4,FALSE)</f>
        <v>N/A</v>
      </c>
    </row>
    <row r="33" spans="1:4" ht="15" thickTop="1" x14ac:dyDescent="0.3">
      <c r="A33" s="63" t="s">
        <v>42</v>
      </c>
      <c r="B33" s="64">
        <f>SUM(D28:D30)</f>
        <v>18.75</v>
      </c>
      <c r="C33" s="65">
        <f>SUM(C28:C32)</f>
        <v>1</v>
      </c>
      <c r="D33" s="91">
        <f>SUM(D28:D32)</f>
        <v>22.5</v>
      </c>
    </row>
    <row r="67" spans="8:8" x14ac:dyDescent="0.3">
      <c r="H67" t="s">
        <v>9</v>
      </c>
    </row>
    <row r="68" spans="8:8" x14ac:dyDescent="0.3">
      <c r="H68" t="s">
        <v>14</v>
      </c>
    </row>
    <row r="69" spans="8:8" x14ac:dyDescent="0.3">
      <c r="H69" t="s">
        <v>16</v>
      </c>
    </row>
    <row r="70" spans="8:8" x14ac:dyDescent="0.3">
      <c r="H70" t="s">
        <v>19</v>
      </c>
    </row>
    <row r="71" spans="8:8" x14ac:dyDescent="0.3">
      <c r="H71" t="s">
        <v>20</v>
      </c>
    </row>
    <row r="72" spans="8:8" x14ac:dyDescent="0.3">
      <c r="H72" t="s">
        <v>21</v>
      </c>
    </row>
    <row r="73" spans="8:8" x14ac:dyDescent="0.3">
      <c r="H73" t="s">
        <v>23</v>
      </c>
    </row>
    <row r="74" spans="8:8" x14ac:dyDescent="0.3">
      <c r="H74" t="s">
        <v>24</v>
      </c>
    </row>
    <row r="75" spans="8:8" x14ac:dyDescent="0.3">
      <c r="H75" t="s">
        <v>25</v>
      </c>
    </row>
    <row r="76" spans="8:8" x14ac:dyDescent="0.3">
      <c r="H76" t="s">
        <v>27</v>
      </c>
    </row>
    <row r="77" spans="8:8" x14ac:dyDescent="0.3">
      <c r="H77" t="s">
        <v>28</v>
      </c>
    </row>
    <row r="78" spans="8:8" x14ac:dyDescent="0.3">
      <c r="H78" t="s">
        <v>29</v>
      </c>
    </row>
    <row r="79" spans="8:8" x14ac:dyDescent="0.3">
      <c r="H79" t="s">
        <v>30</v>
      </c>
    </row>
    <row r="80" spans="8:8" x14ac:dyDescent="0.3">
      <c r="H80" t="s">
        <v>32</v>
      </c>
    </row>
    <row r="81" spans="8:8" x14ac:dyDescent="0.3">
      <c r="H81" t="s">
        <v>33</v>
      </c>
    </row>
    <row r="82" spans="8:8" x14ac:dyDescent="0.3">
      <c r="H82" t="s">
        <v>34</v>
      </c>
    </row>
  </sheetData>
  <sheetProtection algorithmName="SHA-512" hashValue="tcWMrCMTIhg1kPObx6UyZI5T/lNGXAp5j26/aTgn9HJ5P3+/yRRDdaStyi339AeECBWWwwFHM3hZ/Eh8N0vAdw==" saltValue="H9gV/oNj2sN5TNsM56TyIw==" spinCount="100000" sheet="1" objects="1" scenarios="1" selectLockedCells="1" selectUnlockedCells="1"/>
  <protectedRanges>
    <protectedRange algorithmName="SHA-512" hashValue="eKv4cPf47w8ghq2AYsF6Yz/A6XEGOIy0OheY70ASwycREkF6RXi1crtTs/qKRal8Lxv45SdTU9zq6BX7CCZsoQ==" saltValue="UzJGFppcFoAAKDuCmPWa0Q==" spinCount="100000" sqref="A18:F18 A20:F23 A6:F9 A26:F26 A28:F33 A11:F11 G7:J7 G12:J12 A4:F4 A13:F15" name="Mix edits_1_4"/>
    <protectedRange algorithmName="SHA-512" hashValue="HmJGWhfB7Xq5LdFij/yYyCeu/Y2TMGxD/zXkhQJ/fWMC3SCUCkxUj68bHp/r/eWvzmxoiuK/cjSRAs6fyLttJg==" saltValue="T/bciAa7xfW0CvLZP1k+iQ==" spinCount="100000" sqref="A19:C19 A27:C27 A5:C5 A12:C12" name="Edits_7_4"/>
  </protectedRanges>
  <mergeCells count="5">
    <mergeCell ref="A4:F4"/>
    <mergeCell ref="A11:F11"/>
    <mergeCell ref="A18:F18"/>
    <mergeCell ref="A26:F26"/>
    <mergeCell ref="C2:E2"/>
  </mergeCells>
  <conditionalFormatting sqref="F6:F32">
    <cfRule type="containsText" dxfId="11" priority="1" operator="containsText" text="Aug 1 - Oct 15">
      <formula>NOT(ISERROR(SEARCH("Aug 1 - Oct 15",F6)))</formula>
    </cfRule>
    <cfRule type="containsText" dxfId="10" priority="2" operator="containsText" text="Aug 1 - Oct 1">
      <formula>NOT(ISERROR(SEARCH("Aug 1 - Oct 1",F6)))</formula>
    </cfRule>
  </conditionalFormatting>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4A61DBFC-9E80-4E8C-BA4C-6E9D0B8FBC2B}">
          <x14:formula1>
            <xm:f>'Approved Varieties'!$A$3:$A$15</xm:f>
          </x14:formula1>
          <xm:sqref>A28:A32 A6:A7 A13:A14 A20:A22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3243-C53C-4669-872F-57BC6AF85102}">
  <sheetPr>
    <tabColor rgb="FFFFFF00"/>
  </sheetPr>
  <dimension ref="A2:H14"/>
  <sheetViews>
    <sheetView zoomScaleNormal="100" workbookViewId="0">
      <selection activeCell="C7" sqref="C7"/>
    </sheetView>
  </sheetViews>
  <sheetFormatPr defaultRowHeight="14.4" x14ac:dyDescent="0.3"/>
  <cols>
    <col min="1" max="1" width="21.109375" bestFit="1" customWidth="1"/>
    <col min="2" max="2" width="21.33203125" hidden="1" customWidth="1"/>
    <col min="3" max="3" width="16.44140625" customWidth="1"/>
    <col min="4" max="4" width="14.44140625" hidden="1" customWidth="1"/>
    <col min="5" max="5" width="21.33203125" bestFit="1" customWidth="1"/>
    <col min="6" max="6" width="18.77734375" customWidth="1"/>
    <col min="7" max="7" width="19.5546875" customWidth="1"/>
    <col min="8" max="8" width="15.88671875" customWidth="1"/>
    <col min="9" max="9" width="15.109375" customWidth="1"/>
    <col min="10" max="10" width="17.109375" bestFit="1" customWidth="1"/>
    <col min="11" max="11" width="87.5546875" bestFit="1" customWidth="1"/>
  </cols>
  <sheetData>
    <row r="2" spans="1:8" ht="21" x14ac:dyDescent="0.4">
      <c r="A2" s="112" t="s">
        <v>56</v>
      </c>
      <c r="B2" s="113"/>
      <c r="C2" s="113"/>
      <c r="D2" s="113"/>
      <c r="E2" s="113"/>
      <c r="F2" s="113"/>
      <c r="G2" s="113"/>
      <c r="H2" s="4"/>
    </row>
    <row r="3" spans="1:8" x14ac:dyDescent="0.3">
      <c r="A3" s="27" t="s">
        <v>9</v>
      </c>
      <c r="B3" s="27" t="s">
        <v>45</v>
      </c>
      <c r="C3" s="27" t="s">
        <v>46</v>
      </c>
      <c r="D3" s="27" t="s">
        <v>47</v>
      </c>
      <c r="E3" s="27" t="s">
        <v>45</v>
      </c>
      <c r="F3" s="28" t="s">
        <v>39</v>
      </c>
      <c r="G3" s="27" t="s">
        <v>48</v>
      </c>
    </row>
    <row r="4" spans="1:8" x14ac:dyDescent="0.3">
      <c r="A4" s="55" t="s">
        <v>60</v>
      </c>
      <c r="B4" s="20">
        <f>VLOOKUP(A4,'Approved Varieties'!A:E,5,FALSE)</f>
        <v>150</v>
      </c>
      <c r="C4" s="29">
        <v>0.5</v>
      </c>
      <c r="D4" s="30" t="e">
        <v>#REF!</v>
      </c>
      <c r="E4" s="85">
        <f>(B4*C4)</f>
        <v>75</v>
      </c>
      <c r="F4" s="31" t="str">
        <f>VLOOKUP(A4,'Approved Varieties'!A:C,3,FALSE)</f>
        <v>Cereal Grain</v>
      </c>
      <c r="G4" s="19" t="str">
        <f>VLOOKUP(A4,'Approved Varieties'!A:E,4,FALSE)</f>
        <v>Aug 1 - Nov 15</v>
      </c>
    </row>
    <row r="5" spans="1:8" x14ac:dyDescent="0.3">
      <c r="A5" s="55" t="s">
        <v>63</v>
      </c>
      <c r="B5" s="20">
        <f>VLOOKUP(A5,'Approved Varieties'!A:E,5,FALSE)</f>
        <v>12.5</v>
      </c>
      <c r="C5" s="29">
        <v>0.25</v>
      </c>
      <c r="D5" s="30" t="e">
        <v>#REF!</v>
      </c>
      <c r="E5" s="85">
        <f>(B5*C5)</f>
        <v>3.125</v>
      </c>
      <c r="F5" s="31" t="str">
        <f>VLOOKUP(A5,'Approved Varieties'!A:C,3,FALSE)</f>
        <v>Forbs</v>
      </c>
      <c r="G5" s="19" t="str">
        <f>VLOOKUP(A5,'Approved Varieties'!A:E,4,FALSE)</f>
        <v>Aug 1 - Oct 10</v>
      </c>
    </row>
    <row r="6" spans="1:8" x14ac:dyDescent="0.3">
      <c r="A6" s="55" t="s">
        <v>30</v>
      </c>
      <c r="B6" s="20">
        <f>VLOOKUP(A6,'Approved Varieties'!A:E,5,FALSE)</f>
        <v>25</v>
      </c>
      <c r="C6" s="29">
        <v>0.25</v>
      </c>
      <c r="D6" s="30" t="e">
        <v>#REF!</v>
      </c>
      <c r="E6" s="85">
        <f>(B6*C6)</f>
        <v>6.25</v>
      </c>
      <c r="F6" s="31" t="str">
        <f>VLOOKUP(A6,'Approved Varieties'!A:C,3,FALSE)</f>
        <v>Legume</v>
      </c>
      <c r="G6" s="19" t="str">
        <f>VLOOKUP(A6,'Approved Varieties'!A:E,4,FALSE)</f>
        <v>Aug 1 - Oct 10</v>
      </c>
    </row>
    <row r="7" spans="1:8" x14ac:dyDescent="0.3">
      <c r="A7" s="55" t="s">
        <v>14</v>
      </c>
      <c r="B7" s="20">
        <f>VLOOKUP(A7,'Approved Varieties'!A:E,5,FALSE)</f>
        <v>0</v>
      </c>
      <c r="C7" s="29">
        <v>0</v>
      </c>
      <c r="D7" s="30" t="e">
        <v>#REF!</v>
      </c>
      <c r="E7" s="85">
        <f>(B7*C7)</f>
        <v>0</v>
      </c>
      <c r="F7" s="31" t="str">
        <f>VLOOKUP(A7,'Approved Varieties'!A:C,3,FALSE)</f>
        <v>None</v>
      </c>
      <c r="G7" s="70" t="str">
        <f>VLOOKUP(A7,'Approved Varieties'!A:E,4,FALSE)</f>
        <v>N/A</v>
      </c>
    </row>
    <row r="8" spans="1:8" x14ac:dyDescent="0.3">
      <c r="A8" s="55" t="s">
        <v>14</v>
      </c>
      <c r="B8" s="20">
        <f>VLOOKUP(A8,'Approved Varieties'!A:E,5,FALSE)</f>
        <v>0</v>
      </c>
      <c r="C8" s="29">
        <v>0</v>
      </c>
      <c r="D8" s="30"/>
      <c r="E8" s="85">
        <f>(B8*C8)</f>
        <v>0</v>
      </c>
      <c r="F8" s="31" t="str">
        <f>VLOOKUP(A8,'Approved Varieties'!A:C,3,FALSE)</f>
        <v>None</v>
      </c>
      <c r="G8" s="70" t="str">
        <f>VLOOKUP(A8,'Approved Varieties'!A:E,4,FALSE)</f>
        <v>N/A</v>
      </c>
    </row>
    <row r="9" spans="1:8" ht="15" thickBot="1" x14ac:dyDescent="0.35"/>
    <row r="10" spans="1:8" x14ac:dyDescent="0.3">
      <c r="A10" s="32" t="s">
        <v>49</v>
      </c>
      <c r="B10" s="33" t="s">
        <v>50</v>
      </c>
      <c r="C10" s="33" t="s">
        <v>50</v>
      </c>
    </row>
    <row r="11" spans="1:8" x14ac:dyDescent="0.3">
      <c r="A11" s="34" t="s">
        <v>46</v>
      </c>
      <c r="B11" s="35">
        <f>SUM(C4:C8)</f>
        <v>1</v>
      </c>
      <c r="C11" s="36">
        <f>(B11)</f>
        <v>1</v>
      </c>
    </row>
    <row r="12" spans="1:8" x14ac:dyDescent="0.3">
      <c r="A12" s="34" t="s">
        <v>51</v>
      </c>
      <c r="B12" s="37">
        <f>SUM(E4:E8)</f>
        <v>84.375</v>
      </c>
      <c r="C12" s="94">
        <f>(B12)</f>
        <v>84.375</v>
      </c>
    </row>
    <row r="13" spans="1:8" x14ac:dyDescent="0.3">
      <c r="B13" s="38"/>
    </row>
    <row r="14" spans="1:8" x14ac:dyDescent="0.3">
      <c r="A14" s="39"/>
      <c r="C14" s="39"/>
      <c r="E14" s="39"/>
    </row>
  </sheetData>
  <sheetProtection algorithmName="SHA-512" hashValue="c+bFLnE/p6Kwdi5RgqJgQTA0WGvGVMZPnX/Erez9BR5803D9tnu4sAVVo5cDKH3w7VyYWLtM3VfmZkeZH9tXQw==" saltValue="5O/W7icCNMXLO3v/z8Z1kQ==" spinCount="100000" sheet="1" selectLockedCells="1"/>
  <protectedRanges>
    <protectedRange algorithmName="SHA-512" hashValue="Sug3W3MWWtJMW0iQJtp4XPAy8kPDRkqzQ8xZF7sjaWEmz/IMApQBgPpxwhIVzwawSZb1GPRNXuszyitS7VyB+g==" saltValue="9/0sCAV51x+tPl7gIezeyQ==" spinCount="100000" sqref="A10:C12 E3:G8" name="Author Only"/>
  </protectedRanges>
  <mergeCells count="1">
    <mergeCell ref="A2:G2"/>
  </mergeCells>
  <conditionalFormatting sqref="G4:G8">
    <cfRule type="containsText" dxfId="9" priority="1" operator="containsText" text="Aug 1 - Oct 15">
      <formula>NOT(ISERROR(SEARCH("Aug 1 - Oct 15",G4)))</formula>
    </cfRule>
    <cfRule type="containsText" dxfId="8" priority="2" operator="containsText" text="Aug 1 - Oct 1">
      <formula>NOT(ISERROR(SEARCH("Aug 1 - Oct 1",G4)))</formula>
    </cfRule>
  </conditionalFormatting>
  <dataValidations count="1">
    <dataValidation allowBlank="1" showInputMessage="1" showErrorMessage="1" prompt="Must total at least 100%" sqref="C11" xr:uid="{F2EF9C5E-1812-4E2A-A75D-33A65DAD89CE}"/>
  </dataValidations>
  <pageMargins left="0.7" right="0.7" top="0.75" bottom="0.75" header="0.3" footer="0.3"/>
  <pageSetup scale="93" orientation="portrait" horizontalDpi="4294967295" verticalDpi="4294967295" r:id="rId1"/>
  <headerFooter>
    <oddHeader>&amp;F</oddHeader>
    <oddFooter>&amp;A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3C7F0AD-99DC-4B8F-932A-4C6A7EC9AC65}">
          <x14:formula1>
            <xm:f>'Approved Varieties'!$A$3:$A$15</xm:f>
          </x14:formula1>
          <xm:sqref>A5:A8</xm:sqref>
        </x14:dataValidation>
        <x14:dataValidation type="list" allowBlank="1" showInputMessage="1" showErrorMessage="1" prompt="Must choose at least 1 cereal grain must total at least 50%" xr:uid="{3BD542BE-4666-4A4F-BADE-40FDD689E02F}">
          <x14:formula1>
            <xm:f>'Approved Varieties'!$A$3:$A$15</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AC7D-C19C-4D9E-B00C-11ED1D05CF28}">
  <sheetPr>
    <tabColor rgb="FF92D050"/>
  </sheetPr>
  <dimension ref="A4:L36"/>
  <sheetViews>
    <sheetView workbookViewId="0">
      <selection activeCell="C35" sqref="C35"/>
    </sheetView>
  </sheetViews>
  <sheetFormatPr defaultRowHeight="14.4" x14ac:dyDescent="0.3"/>
  <cols>
    <col min="1" max="1" width="23.77734375" customWidth="1"/>
    <col min="2" max="2" width="23.77734375" style="4" hidden="1" customWidth="1"/>
    <col min="3" max="3" width="18" style="4" customWidth="1"/>
    <col min="4" max="4" width="17.5546875" style="4" customWidth="1"/>
    <col min="5" max="5" width="20.44140625" style="4" customWidth="1"/>
    <col min="6" max="6" width="24.5546875" style="4" customWidth="1"/>
    <col min="7" max="7" width="29.109375" customWidth="1"/>
    <col min="8" max="8" width="31.5546875" customWidth="1"/>
    <col min="9" max="9" width="27.88671875" customWidth="1"/>
    <col min="10" max="10" width="16" customWidth="1"/>
    <col min="11" max="11" width="14.6640625" customWidth="1"/>
    <col min="12" max="12" width="26.5546875" customWidth="1"/>
  </cols>
  <sheetData>
    <row r="4" spans="1:12" ht="21" x14ac:dyDescent="0.4">
      <c r="A4" s="114" t="s">
        <v>52</v>
      </c>
      <c r="B4" s="107"/>
      <c r="C4" s="107"/>
      <c r="D4" s="107"/>
      <c r="E4" s="107"/>
      <c r="F4" s="107"/>
      <c r="G4" s="107"/>
    </row>
    <row r="5" spans="1:12" x14ac:dyDescent="0.3">
      <c r="A5" s="17" t="s">
        <v>9</v>
      </c>
      <c r="B5" s="17" t="s">
        <v>36</v>
      </c>
      <c r="C5" s="18" t="s">
        <v>37</v>
      </c>
      <c r="D5" s="18" t="s">
        <v>38</v>
      </c>
      <c r="E5" s="18" t="s">
        <v>39</v>
      </c>
      <c r="F5" s="18" t="s">
        <v>40</v>
      </c>
      <c r="G5" s="17"/>
    </row>
    <row r="6" spans="1:12" ht="14.4" customHeight="1" thickBot="1" x14ac:dyDescent="0.35">
      <c r="A6" s="56" t="s">
        <v>61</v>
      </c>
      <c r="B6" s="57">
        <f>VLOOKUP(A6,'Approved Varieties'!A:F,6,FALSE)</f>
        <v>90</v>
      </c>
      <c r="C6" s="58">
        <v>0.5</v>
      </c>
      <c r="D6" s="89">
        <f>IF(A6="Rye",56,IF(A6="Wheat",60,IF(A6="Triticale",56,IF(A6="Barley",48,IF(A6="Ryegrass",24,(B6*C6))))))</f>
        <v>56</v>
      </c>
      <c r="E6" s="20" t="str">
        <f>VLOOKUP(A6,'Approved Varieties'!A:C,3,FALSE)</f>
        <v>Cereal Grain</v>
      </c>
      <c r="F6" s="20" t="str">
        <f>VLOOKUP(A6,'Approved Varieties'!A:D,4,FALSE)</f>
        <v>Aug 1 - Nov 15</v>
      </c>
      <c r="G6" s="19" t="s">
        <v>41</v>
      </c>
    </row>
    <row r="7" spans="1:12" ht="14.4" customHeight="1" thickTop="1" thickBot="1" x14ac:dyDescent="0.45">
      <c r="A7" s="59" t="s">
        <v>30</v>
      </c>
      <c r="B7" s="60">
        <f>VLOOKUP(A7,'Approved Varieties'!A:F,6,FALSE)</f>
        <v>15</v>
      </c>
      <c r="C7" s="61">
        <v>0.5</v>
      </c>
      <c r="D7" s="89">
        <f>IF(A7="Rye",56,IF(A7="Wheat",60,IF(A7="Triticale",56,IF(A7="Barley",48,IF(A7="Ryegrass",24,(B7*C7))))))</f>
        <v>7.5</v>
      </c>
      <c r="E7" s="20" t="str">
        <f>VLOOKUP(A7,'Approved Varieties'!A:C,3,FALSE)</f>
        <v>Legume</v>
      </c>
      <c r="F7" s="20" t="str">
        <f>VLOOKUP(A7,'Approved Varieties'!A:D,4,FALSE)</f>
        <v>Aug 1 - Oct 10</v>
      </c>
      <c r="G7" s="19" t="s">
        <v>41</v>
      </c>
      <c r="I7" s="21"/>
      <c r="J7" s="21"/>
      <c r="K7" s="21"/>
      <c r="L7" s="21"/>
    </row>
    <row r="8" spans="1:12" ht="14.4" customHeight="1" thickTop="1" x14ac:dyDescent="0.3">
      <c r="A8" s="22" t="s">
        <v>42</v>
      </c>
      <c r="B8" s="23">
        <f>SUM(D6:D7)</f>
        <v>63.5</v>
      </c>
      <c r="C8" s="24">
        <f>SUM(C6:C7)</f>
        <v>1</v>
      </c>
      <c r="D8" s="91">
        <f>SUM(D6:D7)</f>
        <v>63.5</v>
      </c>
    </row>
    <row r="9" spans="1:12" ht="14.4" customHeight="1" x14ac:dyDescent="0.3">
      <c r="A9" s="72"/>
      <c r="B9" s="73"/>
      <c r="C9" s="74"/>
      <c r="D9" s="71"/>
    </row>
    <row r="10" spans="1:12" ht="14.4" customHeight="1" x14ac:dyDescent="0.3">
      <c r="A10" s="72"/>
      <c r="B10" s="73"/>
      <c r="C10" s="74"/>
      <c r="D10" s="71"/>
    </row>
    <row r="12" spans="1:12" ht="21" x14ac:dyDescent="0.4">
      <c r="A12" s="114" t="s">
        <v>52</v>
      </c>
      <c r="B12" s="107"/>
      <c r="C12" s="107"/>
      <c r="D12" s="107"/>
      <c r="E12" s="107"/>
      <c r="F12" s="107"/>
      <c r="G12" s="107"/>
    </row>
    <row r="13" spans="1:12" x14ac:dyDescent="0.3">
      <c r="A13" s="17" t="s">
        <v>9</v>
      </c>
      <c r="B13" s="17" t="s">
        <v>36</v>
      </c>
      <c r="C13" s="18" t="s">
        <v>37</v>
      </c>
      <c r="D13" s="18" t="s">
        <v>38</v>
      </c>
      <c r="E13" s="18" t="s">
        <v>39</v>
      </c>
      <c r="F13" s="18" t="s">
        <v>40</v>
      </c>
      <c r="G13" s="17"/>
    </row>
    <row r="14" spans="1:12" ht="14.4" customHeight="1" thickBot="1" x14ac:dyDescent="0.35">
      <c r="A14" s="56" t="s">
        <v>21</v>
      </c>
      <c r="B14" s="57">
        <f>VLOOKUP(A14,'Approved Varieties'!A:F,6,FALSE)</f>
        <v>90</v>
      </c>
      <c r="C14" s="58">
        <v>0.5</v>
      </c>
      <c r="D14" s="89">
        <f t="shared" ref="D14:D15" si="0">IF(A14="Rye",56,IF(A14="Wheat",60,IF(A14="Triticale",56,IF(A14="Barley",48,IF(A14="Ryegrass",24,(B14*C14))))))</f>
        <v>48</v>
      </c>
      <c r="E14" s="20" t="str">
        <f>VLOOKUP(A14,'Approved Varieties'!A:C,3,FALSE)</f>
        <v>Cereal Grain</v>
      </c>
      <c r="F14" s="20" t="str">
        <f>VLOOKUP(A14,'Approved Varieties'!A:D,4,FALSE)</f>
        <v>Aug 1 - Oct 15</v>
      </c>
      <c r="G14" s="19" t="s">
        <v>41</v>
      </c>
    </row>
    <row r="15" spans="1:12" ht="14.4" customHeight="1" thickTop="1" thickBot="1" x14ac:dyDescent="0.45">
      <c r="A15" s="59" t="s">
        <v>30</v>
      </c>
      <c r="B15" s="60">
        <f>VLOOKUP(A15,'Approved Varieties'!A:F,6,FALSE)</f>
        <v>15</v>
      </c>
      <c r="C15" s="61">
        <v>0.5</v>
      </c>
      <c r="D15" s="89">
        <f t="shared" si="0"/>
        <v>7.5</v>
      </c>
      <c r="E15" s="20" t="str">
        <f>VLOOKUP(A15,'Approved Varieties'!A:C,3,FALSE)</f>
        <v>Legume</v>
      </c>
      <c r="F15" s="20" t="str">
        <f>VLOOKUP(A15,'Approved Varieties'!A:D,4,FALSE)</f>
        <v>Aug 1 - Oct 10</v>
      </c>
      <c r="G15" s="19" t="s">
        <v>41</v>
      </c>
      <c r="I15" s="21"/>
      <c r="J15" s="21"/>
      <c r="K15" s="21"/>
      <c r="L15" s="21"/>
    </row>
    <row r="16" spans="1:12" ht="14.4" customHeight="1" thickTop="1" x14ac:dyDescent="0.3">
      <c r="A16" s="22" t="s">
        <v>42</v>
      </c>
      <c r="B16" s="23">
        <f>SUM(D14:D15)</f>
        <v>55.5</v>
      </c>
      <c r="C16" s="24">
        <f>SUM(C14:C15)</f>
        <v>1</v>
      </c>
      <c r="D16" s="91">
        <f>SUM(D14:D15)</f>
        <v>55.5</v>
      </c>
    </row>
    <row r="20" spans="1:7" ht="21" x14ac:dyDescent="0.4">
      <c r="A20" s="114" t="s">
        <v>53</v>
      </c>
      <c r="B20" s="107"/>
      <c r="C20" s="107"/>
      <c r="D20" s="107"/>
      <c r="E20" s="107"/>
      <c r="F20" s="107"/>
      <c r="G20" s="107"/>
    </row>
    <row r="21" spans="1:7" x14ac:dyDescent="0.3">
      <c r="A21" s="17" t="s">
        <v>9</v>
      </c>
      <c r="B21" s="17" t="s">
        <v>36</v>
      </c>
      <c r="C21" s="18" t="s">
        <v>37</v>
      </c>
      <c r="D21" s="18" t="s">
        <v>38</v>
      </c>
      <c r="E21" s="18" t="s">
        <v>39</v>
      </c>
      <c r="F21" s="18" t="s">
        <v>40</v>
      </c>
      <c r="G21" s="17"/>
    </row>
    <row r="22" spans="1:7" ht="14.4" customHeight="1" thickBot="1" x14ac:dyDescent="0.35">
      <c r="A22" s="56" t="s">
        <v>60</v>
      </c>
      <c r="B22" s="57">
        <f>VLOOKUP(A22,'Approved Varieties'!A:F,6,FALSE)</f>
        <v>90</v>
      </c>
      <c r="C22" s="58">
        <v>0.5</v>
      </c>
      <c r="D22" s="89">
        <f>IF(A22="Rye",56,IF(A22="Wheat",60,IF(A22="Triticale",56,IF(A22="Barley",48,IF(A22="Ryegrass",24,(B22*C22))))))</f>
        <v>60</v>
      </c>
      <c r="E22" s="20" t="str">
        <f>VLOOKUP(A22,'Approved Varieties'!A:C,3,FALSE)</f>
        <v>Cereal Grain</v>
      </c>
      <c r="F22" s="75" t="str">
        <f>VLOOKUP(A22,'Approved Varieties'!A:D,4,FALSE)</f>
        <v>Aug 1 - Nov 15</v>
      </c>
      <c r="G22" s="19" t="s">
        <v>41</v>
      </c>
    </row>
    <row r="23" spans="1:7" ht="14.4" customHeight="1" thickTop="1" thickBot="1" x14ac:dyDescent="0.35">
      <c r="A23" s="56" t="s">
        <v>63</v>
      </c>
      <c r="B23" s="57">
        <f>VLOOKUP(A23,'Approved Varieties'!A:F,6,FALSE)</f>
        <v>7.5</v>
      </c>
      <c r="C23" s="58">
        <v>0.25</v>
      </c>
      <c r="D23" s="89">
        <f t="shared" ref="D23:D24" si="1">IF(A23="Rye",56,IF(A23="Wheat",60,IF(A23="Triticale",56,IF(A23="Barley",48,IF(A23="Ryegrass",24,(B23*C23))))))</f>
        <v>1.875</v>
      </c>
      <c r="E23" s="20" t="str">
        <f>VLOOKUP(A23,'Approved Varieties'!A:C,3,FALSE)</f>
        <v>Forbs</v>
      </c>
      <c r="F23" s="75" t="str">
        <f>VLOOKUP(A23,'Approved Varieties'!A:D,4,FALSE)</f>
        <v>Aug 1 - Oct 10</v>
      </c>
      <c r="G23" s="19" t="s">
        <v>41</v>
      </c>
    </row>
    <row r="24" spans="1:7" ht="14.4" customHeight="1" thickTop="1" thickBot="1" x14ac:dyDescent="0.35">
      <c r="A24" s="59" t="s">
        <v>30</v>
      </c>
      <c r="B24" s="60">
        <f>VLOOKUP(A24,'Approved Varieties'!A:F,6,FALSE)</f>
        <v>15</v>
      </c>
      <c r="C24" s="61">
        <v>0.25</v>
      </c>
      <c r="D24" s="89">
        <f t="shared" si="1"/>
        <v>3.75</v>
      </c>
      <c r="E24" s="20" t="str">
        <f>VLOOKUP(A24,'Approved Varieties'!A:C,3,FALSE)</f>
        <v>Legume</v>
      </c>
      <c r="F24" s="75" t="str">
        <f>VLOOKUP(A24,'Approved Varieties'!A:D,4,FALSE)</f>
        <v>Aug 1 - Oct 10</v>
      </c>
      <c r="G24" s="19" t="s">
        <v>41</v>
      </c>
    </row>
    <row r="25" spans="1:7" ht="14.4" customHeight="1" thickTop="1" x14ac:dyDescent="0.3">
      <c r="A25" s="22" t="s">
        <v>42</v>
      </c>
      <c r="B25" s="23">
        <f>SUM(D22:D24)</f>
        <v>65.625</v>
      </c>
      <c r="C25" s="24">
        <f>SUM(C22:C24)</f>
        <v>1</v>
      </c>
      <c r="D25" s="92">
        <f>SUM(D22:D24)</f>
        <v>65.625</v>
      </c>
    </row>
    <row r="29" spans="1:7" ht="21" x14ac:dyDescent="0.4">
      <c r="A29" s="115" t="s">
        <v>54</v>
      </c>
      <c r="B29" s="109"/>
      <c r="C29" s="109"/>
      <c r="D29" s="109"/>
      <c r="E29" s="109"/>
      <c r="F29" s="109"/>
      <c r="G29" s="109"/>
    </row>
    <row r="30" spans="1:7" x14ac:dyDescent="0.3">
      <c r="A30" s="25" t="s">
        <v>9</v>
      </c>
      <c r="B30" s="25" t="s">
        <v>36</v>
      </c>
      <c r="C30" s="26" t="s">
        <v>37</v>
      </c>
      <c r="D30" s="26" t="s">
        <v>38</v>
      </c>
      <c r="E30" s="26" t="s">
        <v>39</v>
      </c>
      <c r="F30" s="26" t="s">
        <v>40</v>
      </c>
      <c r="G30" s="25"/>
    </row>
    <row r="31" spans="1:7" ht="14.4" customHeight="1" thickBot="1" x14ac:dyDescent="0.35">
      <c r="A31" s="56" t="s">
        <v>23</v>
      </c>
      <c r="B31" s="57">
        <f>VLOOKUP(A31,'Approved Varieties'!A:F,6,FALSE)</f>
        <v>24</v>
      </c>
      <c r="C31" s="58">
        <v>0.5</v>
      </c>
      <c r="D31" s="89">
        <f t="shared" ref="D31:D35" si="2">IF(A31="Rye",56,IF(A31="Wheat",60,IF(A31="Triticale",56,IF(A31="Barley",48,IF(A31="Ryegrass",24,(B31*C31))))))</f>
        <v>24</v>
      </c>
      <c r="E31" s="20" t="str">
        <f>VLOOKUP(A31,'Approved Varieties'!A:C,3,FALSE)</f>
        <v>Cereal Grain</v>
      </c>
      <c r="F31" s="20" t="str">
        <f>VLOOKUP(A31,'Approved Varieties'!A:D,4,FALSE)</f>
        <v>Aug 1 - Oct 15</v>
      </c>
      <c r="G31" s="19" t="s">
        <v>41</v>
      </c>
    </row>
    <row r="32" spans="1:7" ht="14.4" customHeight="1" thickTop="1" thickBot="1" x14ac:dyDescent="0.35">
      <c r="A32" s="56" t="s">
        <v>63</v>
      </c>
      <c r="B32" s="57">
        <f>VLOOKUP(A32,'Approved Varieties'!A:F,6,FALSE)</f>
        <v>7.5</v>
      </c>
      <c r="C32" s="58">
        <v>0.25</v>
      </c>
      <c r="D32" s="89">
        <f t="shared" si="2"/>
        <v>1.875</v>
      </c>
      <c r="E32" s="20" t="str">
        <f>VLOOKUP(A32,'Approved Varieties'!A:C,3,FALSE)</f>
        <v>Forbs</v>
      </c>
      <c r="F32" s="20" t="str">
        <f>VLOOKUP(A32,'Approved Varieties'!A:D,4,FALSE)</f>
        <v>Aug 1 - Oct 10</v>
      </c>
      <c r="G32" s="19" t="s">
        <v>41</v>
      </c>
    </row>
    <row r="33" spans="1:7" ht="14.4" customHeight="1" thickTop="1" thickBot="1" x14ac:dyDescent="0.35">
      <c r="A33" s="56" t="s">
        <v>30</v>
      </c>
      <c r="B33" s="57">
        <f>VLOOKUP(A33,'Approved Varieties'!A:F,6,FALSE)</f>
        <v>15</v>
      </c>
      <c r="C33" s="58">
        <v>0.15</v>
      </c>
      <c r="D33" s="89">
        <f t="shared" si="2"/>
        <v>2.25</v>
      </c>
      <c r="E33" s="20" t="str">
        <f>VLOOKUP(A33,'Approved Varieties'!A:C,3,FALSE)</f>
        <v>Legume</v>
      </c>
      <c r="F33" s="20" t="str">
        <f>VLOOKUP(A33,'Approved Varieties'!A:D,4,FALSE)</f>
        <v>Aug 1 - Oct 10</v>
      </c>
      <c r="G33" s="19" t="s">
        <v>41</v>
      </c>
    </row>
    <row r="34" spans="1:7" ht="14.4" customHeight="1" thickTop="1" thickBot="1" x14ac:dyDescent="0.35">
      <c r="A34" s="56" t="s">
        <v>32</v>
      </c>
      <c r="B34" s="57">
        <f>VLOOKUP(A34,'Approved Varieties'!A:F,6,FALSE)</f>
        <v>45</v>
      </c>
      <c r="C34" s="58">
        <v>0.1</v>
      </c>
      <c r="D34" s="89">
        <f t="shared" si="2"/>
        <v>4.5</v>
      </c>
      <c r="E34" s="20" t="str">
        <f>VLOOKUP(A34,'Approved Varieties'!A:C,3,FALSE)</f>
        <v>Legume</v>
      </c>
      <c r="F34" s="20" t="str">
        <f>VLOOKUP(A34,'Approved Varieties'!A:D,4,FALSE)</f>
        <v>Aug 1 - Oct 10</v>
      </c>
      <c r="G34" s="19" t="s">
        <v>41</v>
      </c>
    </row>
    <row r="35" spans="1:7" ht="14.4" customHeight="1" thickTop="1" thickBot="1" x14ac:dyDescent="0.35">
      <c r="A35" s="59" t="s">
        <v>14</v>
      </c>
      <c r="B35" s="60">
        <f>VLOOKUP(A35,'Approved Varieties'!A:F,6,FALSE)</f>
        <v>0</v>
      </c>
      <c r="C35" s="61">
        <v>0</v>
      </c>
      <c r="D35" s="89">
        <f t="shared" si="2"/>
        <v>0</v>
      </c>
      <c r="E35" s="20" t="str">
        <f>VLOOKUP(A35,'Approved Varieties'!A:C,3,FALSE)</f>
        <v>None</v>
      </c>
      <c r="F35" s="20" t="str">
        <f>VLOOKUP(A35,'Approved Varieties'!A:D,4,FALSE)</f>
        <v>N/A</v>
      </c>
      <c r="G35" s="19" t="s">
        <v>41</v>
      </c>
    </row>
    <row r="36" spans="1:7" ht="14.4" customHeight="1" thickTop="1" x14ac:dyDescent="0.3">
      <c r="A36" s="22" t="s">
        <v>42</v>
      </c>
      <c r="B36" s="23">
        <f>SUM(D31:D33)</f>
        <v>28.125</v>
      </c>
      <c r="C36" s="40">
        <f>SUM(C31:C35)</f>
        <v>1</v>
      </c>
      <c r="D36" s="93">
        <f>SUM(D31:D35)</f>
        <v>32.625</v>
      </c>
    </row>
  </sheetData>
  <sheetProtection algorithmName="SHA-512" hashValue="dMTOuV4nRU4xP3VfznX8Sm9wMV8lMmPGnB0sF66gcodG8pOhbs4GHxlWnuFaa9vmnqmpHmt1WpMo5tHzl5w0RA==" saltValue="ql2KEA8RZu4rOzbw1g2SIw==" spinCount="100000" sheet="1" objects="1" scenarios="1" selectLockedCells="1" selectUnlockedCells="1"/>
  <protectedRanges>
    <protectedRange algorithmName="SHA-512" hashValue="eKv4cPf47w8ghq2AYsF6Yz/A6XEGOIy0OheY70ASwycREkF6RXi1crtTs/qKRal8Lxv45SdTU9zq6BX7CCZsoQ==" saltValue="UzJGFppcFoAAKDuCmPWa0Q==" spinCount="100000" sqref="G25 A20:G20 G36 A29:G29 H7:K7 H19:K19 G8:G10 A4:G4 H15:K15 G16 A12:G12 A6:F10 A14:F16 A22:F25 A31:F36" name="Mix edits_1_4"/>
    <protectedRange algorithmName="SHA-512" hashValue="HmJGWhfB7Xq5LdFij/yYyCeu/Y2TMGxD/zXkhQJ/fWMC3SCUCkxUj68bHp/r/eWvzmxoiuK/cjSRAs6fyLttJg==" saltValue="T/bciAa7xfW0CvLZP1k+iQ==" spinCount="100000" sqref="A21:C21 A30:C30 A5:C5 A13:C13" name="Edits_7_4"/>
  </protectedRanges>
  <mergeCells count="4">
    <mergeCell ref="A4:G4"/>
    <mergeCell ref="A20:G20"/>
    <mergeCell ref="A29:G29"/>
    <mergeCell ref="A12:G12"/>
  </mergeCells>
  <conditionalFormatting sqref="F6:F35">
    <cfRule type="containsText" dxfId="7" priority="1" operator="containsText" text="Aug 1 - Oct 15">
      <formula>NOT(ISERROR(SEARCH("Aug 1 - Oct 15",F6)))</formula>
    </cfRule>
    <cfRule type="containsText" dxfId="6" priority="2" operator="containsText" text="Aug 1 - Oct 1">
      <formula>NOT(ISERROR(SEARCH("Aug 1 - Oct 1",F6)))</formula>
    </cfRule>
  </conditionalFormatting>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8A01F21F-C54D-465B-B49F-C070183ED271}">
          <x14:formula1>
            <xm:f>'Approved Varieties'!$A$3:$A$15</xm:f>
          </x14:formula1>
          <xm:sqref>A6:A7 A22:A24 A31:A35 A14:A15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1E5B-9A92-487C-8F9B-A4915DE1BBCE}">
  <sheetPr>
    <tabColor rgb="FF92D050"/>
  </sheetPr>
  <dimension ref="A2:R25"/>
  <sheetViews>
    <sheetView tabSelected="1" zoomScaleNormal="100" workbookViewId="0">
      <selection activeCell="A7" sqref="A7"/>
    </sheetView>
  </sheetViews>
  <sheetFormatPr defaultRowHeight="14.4" x14ac:dyDescent="0.3"/>
  <cols>
    <col min="1" max="1" width="21.109375" bestFit="1" customWidth="1"/>
    <col min="2" max="2" width="20.44140625" style="4" hidden="1" customWidth="1"/>
    <col min="3" max="3" width="16.44140625" customWidth="1"/>
    <col min="4" max="4" width="27.109375" bestFit="1" customWidth="1"/>
    <col min="5" max="5" width="16.6640625" style="4" bestFit="1" customWidth="1"/>
    <col min="6" max="6" width="20" customWidth="1"/>
    <col min="7" max="7" width="44.5546875" customWidth="1"/>
    <col min="8" max="8" width="15.109375" customWidth="1"/>
    <col min="9" max="9" width="17.6640625" customWidth="1"/>
    <col min="10" max="10" width="85.44140625" bestFit="1" customWidth="1"/>
  </cols>
  <sheetData>
    <row r="2" spans="1:18" ht="21" x14ac:dyDescent="0.4">
      <c r="A2" s="112" t="s">
        <v>58</v>
      </c>
      <c r="B2" s="113"/>
      <c r="C2" s="113"/>
      <c r="D2" s="113"/>
      <c r="E2" s="113"/>
      <c r="F2" s="113"/>
      <c r="G2" s="41"/>
      <c r="H2" s="41"/>
      <c r="I2" s="41"/>
      <c r="J2" s="41"/>
    </row>
    <row r="3" spans="1:18" x14ac:dyDescent="0.3">
      <c r="A3" s="27" t="s">
        <v>9</v>
      </c>
      <c r="B3" s="42" t="s">
        <v>45</v>
      </c>
      <c r="C3" s="27" t="s">
        <v>46</v>
      </c>
      <c r="D3" s="27" t="s">
        <v>45</v>
      </c>
      <c r="E3" s="42" t="s">
        <v>39</v>
      </c>
      <c r="F3" s="27" t="s">
        <v>48</v>
      </c>
    </row>
    <row r="4" spans="1:18" ht="15" thickBot="1" x14ac:dyDescent="0.35">
      <c r="A4" s="55" t="s">
        <v>23</v>
      </c>
      <c r="B4" s="43">
        <f>VLOOKUP(A4,'Approved Varieties'!A:F,6,FALSE)</f>
        <v>24</v>
      </c>
      <c r="C4" s="29">
        <v>0.5</v>
      </c>
      <c r="D4" s="89">
        <f>IF(A4="Rye",56,IF(A4="Wheat",60,IF(A4="Triticale",56,IF(A4="Barley",48,IF(A4="Ryegrass",24,(C4*B4))))))</f>
        <v>24</v>
      </c>
      <c r="E4" s="20" t="str">
        <f>VLOOKUP(A4,'Approved Varieties'!A:C,3,FALSE)</f>
        <v>Cereal Grain</v>
      </c>
      <c r="F4" s="19" t="str">
        <f>VLOOKUP(A4,'Approved Varieties'!A:E,4,FALSE)</f>
        <v>Aug 1 - Oct 15</v>
      </c>
    </row>
    <row r="5" spans="1:18" ht="15.6" thickTop="1" thickBot="1" x14ac:dyDescent="0.35">
      <c r="A5" s="55" t="s">
        <v>62</v>
      </c>
      <c r="B5" s="43">
        <f>VLOOKUP(A5,'Approved Varieties'!A:F,6,FALSE)</f>
        <v>6</v>
      </c>
      <c r="C5" s="29">
        <v>0.25</v>
      </c>
      <c r="D5" s="89">
        <f>SUM(B5*C5)</f>
        <v>1.5</v>
      </c>
      <c r="E5" s="20" t="str">
        <f>VLOOKUP(A5,'Approved Varieties'!A:C,3,FALSE)</f>
        <v>Forbs</v>
      </c>
      <c r="F5" s="19" t="str">
        <f>VLOOKUP(A5,'Approved Varieties'!A:E,4,FALSE)</f>
        <v>Aug 1 - Oct 10</v>
      </c>
    </row>
    <row r="6" spans="1:18" ht="15.6" thickTop="1" thickBot="1" x14ac:dyDescent="0.35">
      <c r="A6" s="55" t="s">
        <v>63</v>
      </c>
      <c r="B6" s="43">
        <f>VLOOKUP(A6,'Approved Varieties'!A:F,6,FALSE)</f>
        <v>7.5</v>
      </c>
      <c r="C6" s="29">
        <v>0.25</v>
      </c>
      <c r="D6" s="89">
        <f t="shared" ref="D6:D9" si="0">SUM(B6*C6)</f>
        <v>1.875</v>
      </c>
      <c r="E6" s="20" t="str">
        <f>VLOOKUP(A6,'Approved Varieties'!A:C,3,FALSE)</f>
        <v>Forbs</v>
      </c>
      <c r="F6" s="19" t="str">
        <f>VLOOKUP(A6,'Approved Varieties'!A:E,4,FALSE)</f>
        <v>Aug 1 - Oct 10</v>
      </c>
    </row>
    <row r="7" spans="1:18" ht="15.6" thickTop="1" thickBot="1" x14ac:dyDescent="0.35">
      <c r="A7" s="55" t="s">
        <v>14</v>
      </c>
      <c r="B7" s="43">
        <f>VLOOKUP(A7,'Approved Varieties'!A:F,6,FALSE)</f>
        <v>0</v>
      </c>
      <c r="C7" s="29">
        <v>0</v>
      </c>
      <c r="D7" s="89">
        <f t="shared" si="0"/>
        <v>0</v>
      </c>
      <c r="E7" s="20" t="str">
        <f>VLOOKUP(A7,'Approved Varieties'!A:C,3,FALSE)</f>
        <v>None</v>
      </c>
      <c r="F7" s="70" t="str">
        <f>VLOOKUP(A7,'Approved Varieties'!A:E,4,FALSE)</f>
        <v>N/A</v>
      </c>
    </row>
    <row r="8" spans="1:18" ht="15.6" thickTop="1" thickBot="1" x14ac:dyDescent="0.35">
      <c r="A8" s="55" t="s">
        <v>14</v>
      </c>
      <c r="B8" s="43">
        <f>VLOOKUP(A8,'Approved Varieties'!A:F,6,FALSE)</f>
        <v>0</v>
      </c>
      <c r="C8" s="29">
        <v>0</v>
      </c>
      <c r="D8" s="89">
        <f t="shared" si="0"/>
        <v>0</v>
      </c>
      <c r="E8" s="20" t="str">
        <f>VLOOKUP(A8,'Approved Varieties'!A:C,3,FALSE)</f>
        <v>None</v>
      </c>
      <c r="F8" s="70" t="str">
        <f>VLOOKUP(A8,'Approved Varieties'!A:E,4,FALSE)</f>
        <v>N/A</v>
      </c>
    </row>
    <row r="9" spans="1:18" ht="15.6" thickTop="1" thickBot="1" x14ac:dyDescent="0.35">
      <c r="A9" s="55" t="s">
        <v>14</v>
      </c>
      <c r="B9" s="43">
        <f>VLOOKUP(A9,'Approved Varieties'!A:F,6,FALSE)</f>
        <v>0</v>
      </c>
      <c r="C9" s="29">
        <v>0</v>
      </c>
      <c r="D9" s="89">
        <f t="shared" si="0"/>
        <v>0</v>
      </c>
      <c r="E9" s="20" t="str">
        <f>VLOOKUP(A9,'Approved Varieties'!A:C,3,FALSE)</f>
        <v>None</v>
      </c>
      <c r="F9" s="70" t="str">
        <f>VLOOKUP(A9,'Approved Varieties'!A:E,4,FALSE)</f>
        <v>N/A</v>
      </c>
    </row>
    <row r="10" spans="1:18" ht="15.6" thickTop="1" thickBot="1" x14ac:dyDescent="0.35"/>
    <row r="11" spans="1:18" ht="15" thickBot="1" x14ac:dyDescent="0.35">
      <c r="A11" s="32" t="s">
        <v>49</v>
      </c>
      <c r="B11" s="44"/>
      <c r="C11" s="32" t="s">
        <v>50</v>
      </c>
    </row>
    <row r="12" spans="1:18" x14ac:dyDescent="0.3">
      <c r="A12" s="45" t="s">
        <v>46</v>
      </c>
      <c r="B12" s="46"/>
      <c r="C12" s="47">
        <f>SUM(C4:C9)</f>
        <v>1</v>
      </c>
    </row>
    <row r="13" spans="1:18" x14ac:dyDescent="0.3">
      <c r="A13" s="34" t="s">
        <v>51</v>
      </c>
      <c r="B13" s="48"/>
      <c r="C13" s="90">
        <f>SUM(D4:D9)</f>
        <v>27.375</v>
      </c>
    </row>
    <row r="15" spans="1:18" x14ac:dyDescent="0.3">
      <c r="H15" s="39"/>
      <c r="I15" s="39"/>
      <c r="J15" s="49"/>
      <c r="K15" s="49"/>
      <c r="L15" s="49"/>
      <c r="M15" s="50"/>
      <c r="N15" s="49"/>
      <c r="O15" s="51"/>
      <c r="P15" s="39"/>
      <c r="Q15" s="39"/>
      <c r="R15" s="39"/>
    </row>
    <row r="16" spans="1:18" x14ac:dyDescent="0.3">
      <c r="H16" s="39"/>
      <c r="I16" s="39"/>
    </row>
    <row r="17" spans="8:18" x14ac:dyDescent="0.3">
      <c r="H17" s="39"/>
      <c r="I17" s="39"/>
    </row>
    <row r="18" spans="8:18" x14ac:dyDescent="0.3">
      <c r="H18" s="39"/>
      <c r="I18" s="39"/>
      <c r="J18" s="39"/>
      <c r="K18" s="39"/>
      <c r="L18" s="39"/>
      <c r="M18" s="39"/>
      <c r="N18" s="39"/>
      <c r="O18" s="39"/>
      <c r="P18" s="39"/>
      <c r="Q18" s="39"/>
      <c r="R18" s="39"/>
    </row>
    <row r="19" spans="8:18" x14ac:dyDescent="0.3">
      <c r="H19" s="39"/>
      <c r="I19" s="39"/>
      <c r="J19" s="39"/>
      <c r="K19" s="39"/>
      <c r="L19" s="39"/>
      <c r="M19" s="39"/>
      <c r="N19" s="39"/>
      <c r="O19" s="39"/>
      <c r="P19" s="39"/>
      <c r="Q19" s="39"/>
      <c r="R19" s="39"/>
    </row>
    <row r="20" spans="8:18" x14ac:dyDescent="0.3">
      <c r="H20" s="39"/>
      <c r="I20" s="39"/>
      <c r="J20" s="39"/>
      <c r="K20" s="39"/>
      <c r="L20" s="39"/>
      <c r="M20" s="39"/>
      <c r="N20" s="39"/>
      <c r="O20" s="39"/>
      <c r="P20" s="39"/>
      <c r="Q20" s="39"/>
      <c r="R20" s="39"/>
    </row>
    <row r="21" spans="8:18" x14ac:dyDescent="0.3">
      <c r="H21" s="39"/>
      <c r="I21" s="39"/>
      <c r="J21" s="39"/>
      <c r="K21" s="39"/>
      <c r="L21" s="39"/>
      <c r="M21" s="39"/>
      <c r="N21" s="39"/>
      <c r="O21" s="39"/>
      <c r="P21" s="39"/>
      <c r="Q21" s="39"/>
      <c r="R21" s="39"/>
    </row>
    <row r="22" spans="8:18" x14ac:dyDescent="0.3">
      <c r="H22" s="39"/>
      <c r="I22" s="39"/>
      <c r="J22" s="39"/>
      <c r="K22" s="39"/>
      <c r="L22" s="39"/>
      <c r="M22" s="39"/>
      <c r="N22" s="39"/>
      <c r="O22" s="39"/>
      <c r="P22" s="39"/>
      <c r="Q22" s="39"/>
      <c r="R22" s="39"/>
    </row>
    <row r="23" spans="8:18" x14ac:dyDescent="0.3">
      <c r="H23" s="39"/>
      <c r="I23" s="39"/>
      <c r="J23" s="39"/>
      <c r="K23" s="39"/>
      <c r="L23" s="39"/>
      <c r="M23" s="39"/>
      <c r="N23" s="39"/>
      <c r="O23" s="39"/>
      <c r="P23" s="39"/>
      <c r="Q23" s="39"/>
      <c r="R23" s="39"/>
    </row>
    <row r="24" spans="8:18" x14ac:dyDescent="0.3">
      <c r="H24" s="39"/>
      <c r="I24" s="39"/>
      <c r="J24" s="39"/>
      <c r="K24" s="39"/>
      <c r="L24" s="39"/>
      <c r="M24" s="39"/>
      <c r="N24" s="39"/>
      <c r="O24" s="39"/>
      <c r="P24" s="39"/>
      <c r="Q24" s="39"/>
      <c r="R24" s="39"/>
    </row>
    <row r="25" spans="8:18" x14ac:dyDescent="0.3">
      <c r="H25" s="39"/>
      <c r="I25" s="39"/>
      <c r="J25" s="39"/>
      <c r="K25" s="39"/>
      <c r="L25" s="39"/>
      <c r="M25" s="39"/>
      <c r="N25" s="39"/>
      <c r="O25" s="39"/>
      <c r="P25" s="39"/>
      <c r="Q25" s="39"/>
      <c r="R25" s="39"/>
    </row>
  </sheetData>
  <sheetProtection algorithmName="SHA-512" hashValue="8BtQUxc26WPp/kyCz/3UF2NF0ajEJDD6E+lPEsGUZQLWUQ02MDbhSYugFVgDDwS0ZEUbNeEipccAgPzQvCZ9eA==" saltValue="pMOkdMAP5/fBWmpdfdkuog==" spinCount="100000" sheet="1" selectLockedCells="1"/>
  <protectedRanges>
    <protectedRange algorithmName="SHA-512" hashValue="eKv4cPf47w8ghq2AYsF6Yz/A6XEGOIy0OheY70ASwycREkF6RXi1crtTs/qKRal8Lxv45SdTU9zq6BX7CCZsoQ==" saltValue="UzJGFppcFoAAKDuCmPWa0Q==" spinCount="100000" sqref="D4:D9" name="Mix edits_1_4"/>
  </protectedRanges>
  <mergeCells count="1">
    <mergeCell ref="A2:F2"/>
  </mergeCells>
  <conditionalFormatting sqref="E4:E9">
    <cfRule type="containsText" dxfId="5" priority="5" operator="containsText" text="Warm">
      <formula>NOT(ISERROR(SEARCH("Warm",E4)))</formula>
    </cfRule>
    <cfRule type="containsText" dxfId="4" priority="6" operator="containsText" text="Cool">
      <formula>NOT(ISERROR(SEARCH("Cool",E4)))</formula>
    </cfRule>
  </conditionalFormatting>
  <conditionalFormatting sqref="F4">
    <cfRule type="containsText" dxfId="3" priority="3" operator="containsText" text="Aug 1 - Oct 15">
      <formula>NOT(ISERROR(SEARCH("Aug 1 - Oct 15",F4)))</formula>
    </cfRule>
    <cfRule type="containsText" dxfId="2" priority="4" operator="containsText" text="Aug 1 - Oct 1">
      <formula>NOT(ISERROR(SEARCH("Aug 1 - Oct 1",F4)))</formula>
    </cfRule>
  </conditionalFormatting>
  <conditionalFormatting sqref="F4:F9">
    <cfRule type="containsText" dxfId="1" priority="1" operator="containsText" text="Aug 1 - Oct 15">
      <formula>NOT(ISERROR(SEARCH("Aug 1 - Oct 15",F4)))</formula>
    </cfRule>
    <cfRule type="containsText" dxfId="0" priority="2" operator="containsText" text="Aug 1 - Oct 1">
      <formula>NOT(ISERROR(SEARCH("Aug 1 - Oct 1",F4)))</formula>
    </cfRule>
  </conditionalFormatting>
  <dataValidations count="1">
    <dataValidation allowBlank="1" showInputMessage="1" showErrorMessage="1" prompt="Total must be at least 100%" sqref="C12" xr:uid="{2C30C59E-C1FA-48AB-9CE4-1DBDFA7A3311}"/>
  </dataValidations>
  <pageMargins left="0.7" right="0.7" top="0.75" bottom="0.75" header="0.3" footer="0.3"/>
  <pageSetup scale="89" orientation="portrait" horizontalDpi="4294967295" verticalDpi="4294967295" r:id="rId1"/>
  <headerFooter>
    <oddHeader>&amp;F</oddHeader>
    <oddFooter>&amp;A</oddFooter>
  </headerFooter>
  <colBreaks count="1" manualBreakCount="1">
    <brk id="6" max="1048575" man="1"/>
  </colBreaks>
  <ignoredErrors>
    <ignoredError sqref="D5"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Must choose at least 1 cereal grain must total at least 50% " xr:uid="{BD7EFE55-1184-4C1E-B43E-0C665789E7CE}">
          <x14:formula1>
            <xm:f>'Approved Varieties'!$A$3:$A$9</xm:f>
          </x14:formula1>
          <xm:sqref>A4</xm:sqref>
        </x14:dataValidation>
        <x14:dataValidation type="list" allowBlank="1" showInputMessage="1" showErrorMessage="1" xr:uid="{5AC56936-97C2-4261-A6EA-0CB19C07277F}">
          <x14:formula1>
            <xm:f>'Approved Varieties'!$A$3:$A$15</xm:f>
          </x14:formula1>
          <xm:sqref>A5:A9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83E0F9F904F448B84A486517CE51F" ma:contentTypeVersion="2" ma:contentTypeDescription="Create a new document." ma:contentTypeScope="" ma:versionID="ee3cefdaa86c72b8dbc4a315259c648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BC1A9DA-6844-470B-8A8A-8FBEFC503BB4}"/>
</file>

<file path=customXml/itemProps2.xml><?xml version="1.0" encoding="utf-8"?>
<ds:datastoreItem xmlns:ds="http://schemas.openxmlformats.org/officeDocument/2006/customXml" ds:itemID="{21A7F536-FEF5-4D3B-9942-E11AE678A65F}"/>
</file>

<file path=customXml/itemProps3.xml><?xml version="1.0" encoding="utf-8"?>
<ds:datastoreItem xmlns:ds="http://schemas.openxmlformats.org/officeDocument/2006/customXml" ds:itemID="{18206F39-ADD7-4883-83A2-85439241D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Approved Varieties</vt:lpstr>
      <vt:lpstr>Sample Aerial Mixes</vt:lpstr>
      <vt:lpstr>Custom Aerial Mixes</vt:lpstr>
      <vt:lpstr>Sample Incorporated</vt:lpstr>
      <vt:lpstr>Custom Incorporated</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Bradley</dc:creator>
  <cp:lastModifiedBy>Rona Flagle -MDA-</cp:lastModifiedBy>
  <cp:lastPrinted>2025-02-28T17:08:13Z</cp:lastPrinted>
  <dcterms:created xsi:type="dcterms:W3CDTF">2025-02-21T19:08:46Z</dcterms:created>
  <dcterms:modified xsi:type="dcterms:W3CDTF">2026-06-16T11:09:23Z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0x010100DF983E0F9F904F448B84A486517CE51F</vt:lpwstr>
  </property>
</Properties>
</file>